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Chodník Nová Ves..." sheetId="2" r:id="rId2"/>
    <sheet name="SO 102 - Chodník do Vepřeku" sheetId="3" r:id="rId3"/>
    <sheet name="SO 201 - Lávka přes Bakov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101 - Chodník Nová Ves...'!$C$130:$K$241</definedName>
    <definedName name="_xlnm.Print_Area" localSheetId="1">'SO 101 - Chodník Nová Ves...'!$C$4:$J$39,'SO 101 - Chodník Nová Ves...'!$C$50:$J$76,'SO 101 - Chodník Nová Ves...'!$C$82:$J$112,'SO 101 - Chodník Nová Ves...'!$C$118:$J$241</definedName>
    <definedName name="_xlnm.Print_Titles" localSheetId="1">'SO 101 - Chodník Nová Ves...'!$130:$130</definedName>
    <definedName name="_xlnm._FilterDatabase" localSheetId="2" hidden="1">'SO 102 - Chodník do Vepřeku'!$C$127:$K$224</definedName>
    <definedName name="_xlnm.Print_Area" localSheetId="2">'SO 102 - Chodník do Vepřeku'!$C$4:$J$39,'SO 102 - Chodník do Vepřeku'!$C$50:$J$76,'SO 102 - Chodník do Vepřeku'!$C$82:$J$109,'SO 102 - Chodník do Vepřeku'!$C$115:$J$224</definedName>
    <definedName name="_xlnm.Print_Titles" localSheetId="2">'SO 102 - Chodník do Vepřeku'!$127:$127</definedName>
    <definedName name="_xlnm._FilterDatabase" localSheetId="3" hidden="1">'SO 201 - Lávka přes Bakov...'!$C$116:$K$119</definedName>
    <definedName name="_xlnm.Print_Area" localSheetId="3">'SO 201 - Lávka přes Bakov...'!$C$4:$J$39,'SO 201 - Lávka přes Bakov...'!$C$50:$J$76,'SO 201 - Lávka přes Bakov...'!$C$82:$J$98,'SO 201 - Lávka přes Bakov...'!$C$104:$J$119</definedName>
    <definedName name="_xlnm.Print_Titles" localSheetId="3">'SO 201 - Lávka přes Bakov...'!$116:$116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3" r="J37"/>
  <c r="J36"/>
  <c i="1" r="AY96"/>
  <c i="3" r="J35"/>
  <c i="1" r="AX96"/>
  <c i="3"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T199"/>
  <c r="R200"/>
  <c r="R199"/>
  <c r="P200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F122"/>
  <c r="E120"/>
  <c r="F89"/>
  <c r="E87"/>
  <c r="J24"/>
  <c r="E24"/>
  <c r="J92"/>
  <c r="J23"/>
  <c r="J21"/>
  <c r="E21"/>
  <c r="J124"/>
  <c r="J20"/>
  <c r="J18"/>
  <c r="E18"/>
  <c r="F92"/>
  <c r="J17"/>
  <c r="J15"/>
  <c r="E15"/>
  <c r="F124"/>
  <c r="J14"/>
  <c r="J12"/>
  <c r="J122"/>
  <c r="E7"/>
  <c r="E118"/>
  <c i="2" r="J37"/>
  <c r="J36"/>
  <c i="1" r="AY95"/>
  <c i="2" r="J35"/>
  <c i="1" r="AX95"/>
  <c i="2" r="BI241"/>
  <c r="BH241"/>
  <c r="BG241"/>
  <c r="BF241"/>
  <c r="T241"/>
  <c r="T240"/>
  <c r="R241"/>
  <c r="R240"/>
  <c r="P241"/>
  <c r="P240"/>
  <c r="BI239"/>
  <c r="BH239"/>
  <c r="BG239"/>
  <c r="BF239"/>
  <c r="T239"/>
  <c r="T238"/>
  <c r="R239"/>
  <c r="R238"/>
  <c r="P239"/>
  <c r="P238"/>
  <c r="BI237"/>
  <c r="BH237"/>
  <c r="BG237"/>
  <c r="BF237"/>
  <c r="T237"/>
  <c r="R237"/>
  <c r="P237"/>
  <c r="BI236"/>
  <c r="BH236"/>
  <c r="BG236"/>
  <c r="BF236"/>
  <c r="T236"/>
  <c r="R236"/>
  <c r="P236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T211"/>
  <c r="T210"/>
  <c r="R212"/>
  <c r="R211"/>
  <c r="R210"/>
  <c r="P212"/>
  <c r="P211"/>
  <c r="P210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91"/>
  <c r="J20"/>
  <c r="J18"/>
  <c r="E18"/>
  <c r="F128"/>
  <c r="J17"/>
  <c r="J15"/>
  <c r="E15"/>
  <c r="F127"/>
  <c r="J14"/>
  <c r="J12"/>
  <c r="J89"/>
  <c r="E7"/>
  <c r="E85"/>
  <c i="1" r="L90"/>
  <c r="AM90"/>
  <c r="AM89"/>
  <c r="L89"/>
  <c r="AM87"/>
  <c r="L87"/>
  <c r="L85"/>
  <c r="L84"/>
  <c i="4" r="BK119"/>
  <c r="J119"/>
  <c i="3" r="BK221"/>
  <c r="BK220"/>
  <c r="BK216"/>
  <c r="J215"/>
  <c r="J204"/>
  <c r="BK200"/>
  <c r="J183"/>
  <c r="BK182"/>
  <c r="BK179"/>
  <c r="J169"/>
  <c r="BK168"/>
  <c r="J148"/>
  <c r="BK146"/>
  <c r="BK144"/>
  <c i="2" r="J239"/>
  <c r="J237"/>
  <c r="BK236"/>
  <c r="BK231"/>
  <c r="J227"/>
  <c r="BK222"/>
  <c r="BK220"/>
  <c r="J216"/>
  <c r="J212"/>
  <c r="BK209"/>
  <c r="BK207"/>
  <c r="J203"/>
  <c r="J198"/>
  <c r="J195"/>
  <c r="J194"/>
  <c r="BK191"/>
  <c r="J185"/>
  <c r="J179"/>
  <c r="BK166"/>
  <c r="BK159"/>
  <c r="J152"/>
  <c r="J136"/>
  <c r="BK135"/>
  <c r="J134"/>
  <c i="1" r="AS94"/>
  <c i="3" r="J220"/>
  <c r="J219"/>
  <c r="J214"/>
  <c r="J212"/>
  <c r="BK208"/>
  <c r="J206"/>
  <c r="BK191"/>
  <c r="BK190"/>
  <c r="BK175"/>
  <c r="BK174"/>
  <c r="BK172"/>
  <c r="J171"/>
  <c r="J167"/>
  <c r="BK165"/>
  <c r="J161"/>
  <c r="J158"/>
  <c r="BK154"/>
  <c r="J153"/>
  <c r="J144"/>
  <c r="J142"/>
  <c r="BK138"/>
  <c r="J131"/>
  <c i="2" r="J241"/>
  <c r="BK239"/>
  <c r="BK237"/>
  <c r="J231"/>
  <c r="BK228"/>
  <c r="J222"/>
  <c r="J219"/>
  <c r="BK216"/>
  <c r="J207"/>
  <c r="BK195"/>
  <c r="BK188"/>
  <c r="BK179"/>
  <c r="J176"/>
  <c r="J173"/>
  <c r="BK156"/>
  <c r="BK152"/>
  <c r="BK149"/>
  <c r="J145"/>
  <c r="BK134"/>
  <c i="3" r="J224"/>
  <c r="BK219"/>
  <c r="BK215"/>
  <c r="BK213"/>
  <c r="BK212"/>
  <c r="J211"/>
  <c r="BK210"/>
  <c r="BK206"/>
  <c r="BK204"/>
  <c r="BK203"/>
  <c r="J196"/>
  <c r="J193"/>
  <c r="J186"/>
  <c r="J179"/>
  <c r="BK178"/>
  <c r="J174"/>
  <c r="BK173"/>
  <c r="BK171"/>
  <c r="BK169"/>
  <c r="BK167"/>
  <c r="BK166"/>
  <c r="J165"/>
  <c r="BK164"/>
  <c r="BK161"/>
  <c r="J159"/>
  <c r="BK157"/>
  <c r="BK153"/>
  <c r="BK152"/>
  <c r="BK148"/>
  <c r="J146"/>
  <c r="J145"/>
  <c r="BK142"/>
  <c r="J135"/>
  <c r="BK134"/>
  <c i="2" r="J236"/>
  <c r="J228"/>
  <c r="BK227"/>
  <c r="BK224"/>
  <c r="J220"/>
  <c r="BK219"/>
  <c r="BK202"/>
  <c r="BK198"/>
  <c r="BK194"/>
  <c r="J191"/>
  <c r="J189"/>
  <c r="BK184"/>
  <c r="J183"/>
  <c r="BK180"/>
  <c r="BK173"/>
  <c r="J170"/>
  <c r="BK163"/>
  <c r="J156"/>
  <c r="BK150"/>
  <c r="J149"/>
  <c r="BK148"/>
  <c r="BK142"/>
  <c r="J135"/>
  <c i="3" r="BK224"/>
  <c r="J221"/>
  <c r="J216"/>
  <c r="BK214"/>
  <c r="J213"/>
  <c r="BK211"/>
  <c r="J210"/>
  <c r="J208"/>
  <c r="J203"/>
  <c r="J200"/>
  <c r="BK196"/>
  <c r="BK193"/>
  <c r="J191"/>
  <c r="J190"/>
  <c r="BK186"/>
  <c r="BK183"/>
  <c r="J182"/>
  <c r="J178"/>
  <c r="J175"/>
  <c r="J173"/>
  <c r="J172"/>
  <c r="J168"/>
  <c r="J166"/>
  <c r="J164"/>
  <c r="BK159"/>
  <c r="BK158"/>
  <c r="J157"/>
  <c r="J154"/>
  <c r="J152"/>
  <c r="BK145"/>
  <c r="J138"/>
  <c r="BK135"/>
  <c r="J134"/>
  <c r="BK131"/>
  <c i="2" r="BK241"/>
  <c r="J224"/>
  <c r="BK212"/>
  <c r="J209"/>
  <c r="BK203"/>
  <c r="J202"/>
  <c r="BK189"/>
  <c r="J188"/>
  <c r="BK185"/>
  <c r="J184"/>
  <c r="BK183"/>
  <c r="J180"/>
  <c r="BK176"/>
  <c r="BK170"/>
  <c r="J166"/>
  <c r="J163"/>
  <c r="J159"/>
  <c r="J150"/>
  <c r="J148"/>
  <c r="BK145"/>
  <c r="J142"/>
  <c r="BK136"/>
  <c i="4" r="F37"/>
  <c i="1" r="BD97"/>
  <c i="4" r="F36"/>
  <c i="1" r="BC97"/>
  <c i="4" r="F35"/>
  <c i="1" r="BB97"/>
  <c i="4" r="J34"/>
  <c i="1" r="AW97"/>
  <c i="2" l="1" r="T133"/>
  <c r="R155"/>
  <c r="P162"/>
  <c r="R169"/>
  <c r="T190"/>
  <c r="R201"/>
  <c r="P215"/>
  <c r="BK235"/>
  <c r="J235"/>
  <c r="J109"/>
  <c i="3" r="P209"/>
  <c r="P207"/>
  <c i="2" r="R133"/>
  <c r="BK162"/>
  <c r="J162"/>
  <c r="J100"/>
  <c r="T162"/>
  <c r="T169"/>
  <c r="R190"/>
  <c r="P201"/>
  <c r="T215"/>
  <c r="R235"/>
  <c r="R234"/>
  <c i="3" r="BK130"/>
  <c r="J130"/>
  <c r="J98"/>
  <c r="R130"/>
  <c r="P151"/>
  <c r="BK170"/>
  <c r="J170"/>
  <c r="J101"/>
  <c i="2" r="P133"/>
  <c r="P155"/>
  <c r="R162"/>
  <c r="P169"/>
  <c r="P190"/>
  <c r="T201"/>
  <c r="R215"/>
  <c r="T235"/>
  <c r="T234"/>
  <c i="3" r="P130"/>
  <c r="BK151"/>
  <c r="J151"/>
  <c r="J99"/>
  <c r="T151"/>
  <c i="2" r="BK133"/>
  <c r="J133"/>
  <c r="J98"/>
  <c r="BK155"/>
  <c r="J155"/>
  <c r="J99"/>
  <c r="T155"/>
  <c r="BK169"/>
  <c r="J169"/>
  <c r="J101"/>
  <c r="BK190"/>
  <c r="J190"/>
  <c r="J102"/>
  <c r="BK201"/>
  <c r="J201"/>
  <c r="J103"/>
  <c r="BK215"/>
  <c r="J215"/>
  <c r="J107"/>
  <c r="P235"/>
  <c r="P234"/>
  <c i="3" r="T130"/>
  <c r="R151"/>
  <c r="P170"/>
  <c r="P160"/>
  <c r="R170"/>
  <c r="R160"/>
  <c r="T170"/>
  <c r="T160"/>
  <c r="BK189"/>
  <c r="J189"/>
  <c r="J102"/>
  <c r="P189"/>
  <c r="R189"/>
  <c r="T189"/>
  <c r="BK202"/>
  <c r="J202"/>
  <c r="J105"/>
  <c r="P202"/>
  <c r="R202"/>
  <c r="T202"/>
  <c r="BK209"/>
  <c r="J209"/>
  <c r="J108"/>
  <c r="R209"/>
  <c r="R207"/>
  <c r="T209"/>
  <c r="T207"/>
  <c i="2" r="J92"/>
  <c r="J125"/>
  <c r="BE152"/>
  <c r="BE180"/>
  <c r="BE194"/>
  <c r="BE216"/>
  <c r="BE219"/>
  <c r="BE220"/>
  <c r="BE224"/>
  <c r="BE231"/>
  <c r="BE236"/>
  <c r="BK238"/>
  <c r="J238"/>
  <c r="J110"/>
  <c i="3" r="E85"/>
  <c r="F91"/>
  <c r="F125"/>
  <c r="BE142"/>
  <c r="BE152"/>
  <c r="BE154"/>
  <c r="BE167"/>
  <c r="BE168"/>
  <c r="BE204"/>
  <c r="BE219"/>
  <c r="BE224"/>
  <c i="2" r="F91"/>
  <c r="E121"/>
  <c r="BE159"/>
  <c r="BE166"/>
  <c r="BE176"/>
  <c r="BE185"/>
  <c r="BE195"/>
  <c r="BE198"/>
  <c r="BE203"/>
  <c r="BE212"/>
  <c r="BE228"/>
  <c r="BE237"/>
  <c r="BE239"/>
  <c r="BK240"/>
  <c r="J240"/>
  <c r="J111"/>
  <c i="3" r="J91"/>
  <c r="J125"/>
  <c r="BE171"/>
  <c r="BE174"/>
  <c r="BE179"/>
  <c r="BE200"/>
  <c r="BE220"/>
  <c r="BE221"/>
  <c i="2" r="F92"/>
  <c r="J127"/>
  <c r="BE135"/>
  <c r="BE145"/>
  <c r="BE150"/>
  <c r="BE156"/>
  <c r="BE163"/>
  <c r="BE179"/>
  <c r="BE184"/>
  <c r="BE189"/>
  <c r="BE191"/>
  <c r="BE202"/>
  <c r="BE207"/>
  <c r="BE209"/>
  <c r="BE222"/>
  <c r="BE241"/>
  <c i="3" r="J89"/>
  <c r="BE145"/>
  <c r="BE146"/>
  <c r="BE148"/>
  <c r="BE161"/>
  <c r="BE178"/>
  <c r="BE182"/>
  <c r="BE191"/>
  <c r="BE193"/>
  <c r="BE196"/>
  <c r="BE203"/>
  <c r="BE214"/>
  <c r="BE215"/>
  <c i="2" r="BE134"/>
  <c r="BE136"/>
  <c r="BE142"/>
  <c r="BE148"/>
  <c r="BE149"/>
  <c r="BE170"/>
  <c r="BE173"/>
  <c r="BE183"/>
  <c r="BE188"/>
  <c r="BE227"/>
  <c r="BK208"/>
  <c r="J208"/>
  <c r="J104"/>
  <c r="BK211"/>
  <c r="J211"/>
  <c r="J106"/>
  <c i="3" r="BE131"/>
  <c r="BE134"/>
  <c r="BE135"/>
  <c r="BE138"/>
  <c r="BE144"/>
  <c r="BE153"/>
  <c r="BE157"/>
  <c r="BE158"/>
  <c r="BE159"/>
  <c r="BE164"/>
  <c r="BE165"/>
  <c r="BE166"/>
  <c r="BE169"/>
  <c r="BE172"/>
  <c r="BE173"/>
  <c r="BE175"/>
  <c r="BE183"/>
  <c r="BE186"/>
  <c r="BE190"/>
  <c r="BE206"/>
  <c r="BE208"/>
  <c r="BE210"/>
  <c r="BE211"/>
  <c r="BE212"/>
  <c r="BE213"/>
  <c r="BE216"/>
  <c r="BK160"/>
  <c r="J160"/>
  <c r="J100"/>
  <c r="BK199"/>
  <c r="J199"/>
  <c r="J103"/>
  <c r="BK205"/>
  <c r="J205"/>
  <c r="J106"/>
  <c r="BK207"/>
  <c r="J207"/>
  <c r="J107"/>
  <c i="4" r="E85"/>
  <c r="J89"/>
  <c r="F91"/>
  <c r="J91"/>
  <c r="F92"/>
  <c r="J92"/>
  <c r="BE119"/>
  <c r="BK118"/>
  <c r="J118"/>
  <c r="J97"/>
  <c i="2" r="F34"/>
  <c i="1" r="BA95"/>
  <c i="2" r="F37"/>
  <c i="1" r="BD95"/>
  <c i="3" r="F34"/>
  <c i="1" r="BA96"/>
  <c i="4" r="J33"/>
  <c i="1" r="AV97"/>
  <c r="AT97"/>
  <c i="2" r="J34"/>
  <c i="1" r="AW95"/>
  <c i="2" r="F36"/>
  <c i="1" r="BC95"/>
  <c i="2" r="F35"/>
  <c i="1" r="BB95"/>
  <c i="4" r="F34"/>
  <c i="1" r="BA97"/>
  <c i="3" r="F36"/>
  <c i="1" r="BC96"/>
  <c i="3" r="F35"/>
  <c i="1" r="BB96"/>
  <c i="3" r="F37"/>
  <c i="1" r="BD96"/>
  <c i="3" r="J34"/>
  <c i="1" r="AW96"/>
  <c i="3" l="1" r="T201"/>
  <c r="T129"/>
  <c r="T128"/>
  <c r="R129"/>
  <c i="2" r="T132"/>
  <c r="T131"/>
  <c i="3" r="R201"/>
  <c r="P129"/>
  <c r="P128"/>
  <c i="1" r="AU96"/>
  <c i="2" r="R132"/>
  <c r="R131"/>
  <c i="3" r="P201"/>
  <c i="2" r="P132"/>
  <c r="P131"/>
  <c i="1" r="AU95"/>
  <c i="2" r="BK234"/>
  <c r="J234"/>
  <c r="J108"/>
  <c r="BK132"/>
  <c r="BK131"/>
  <c r="J131"/>
  <c r="J96"/>
  <c r="BK210"/>
  <c r="J210"/>
  <c r="J105"/>
  <c i="3" r="BK129"/>
  <c r="J129"/>
  <c r="J97"/>
  <c r="BK201"/>
  <c r="J201"/>
  <c r="J104"/>
  <c i="4" r="BK117"/>
  <c r="J117"/>
  <c r="J96"/>
  <c i="1" r="BA94"/>
  <c r="AW94"/>
  <c r="AK30"/>
  <c i="3" r="F33"/>
  <c i="1" r="AZ96"/>
  <c r="BD94"/>
  <c r="W33"/>
  <c r="BB94"/>
  <c r="W31"/>
  <c i="3" r="J33"/>
  <c i="1" r="AV96"/>
  <c r="AT96"/>
  <c i="4" r="F33"/>
  <c i="1" r="AZ97"/>
  <c i="2" r="F33"/>
  <c i="1" r="AZ95"/>
  <c r="BC94"/>
  <c r="AY94"/>
  <c i="2" r="J33"/>
  <c i="1" r="AV95"/>
  <c r="AT95"/>
  <c i="3" l="1" r="R128"/>
  <c i="2" r="J132"/>
  <c r="J97"/>
  <c i="3" r="BK128"/>
  <c r="J128"/>
  <c r="J96"/>
  <c i="1" r="AU94"/>
  <c r="W30"/>
  <c r="AZ94"/>
  <c r="W29"/>
  <c i="2" r="J30"/>
  <c i="1" r="AG95"/>
  <c r="AN95"/>
  <c r="W32"/>
  <c r="AX94"/>
  <c i="4" r="J30"/>
  <c i="1" r="AG97"/>
  <c r="AN97"/>
  <c i="2" l="1" r="J39"/>
  <c i="4" r="J39"/>
  <c i="3" r="J30"/>
  <c i="1" r="AG96"/>
  <c r="AN96"/>
  <c r="AV94"/>
  <c r="AK29"/>
  <c i="3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<sst xmlns="http://schemas.openxmlformats.org/spreadsheetml/2006/main">
  <si>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</si>
  <si>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</si>
  <si>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</si>
  <si>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</si>
  <si>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{f2c5953d-202a-4190-9865-a43e9b54f52f}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</si>
  <si>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</si>
  <si>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</si>
  <si>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</si>
  <si>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</si>
  <si>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</si>
  <si>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</si>
  <si>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</si>
  <si>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</si>
  <si>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</si>
  <si>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2019-07-31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</si>
  <si>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</si>
  <si>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</si>
  <si>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Nová Ves-Ouholice-Vepřek-lávka Bakovský potok</t>
  </si>
  <si>
    <t>KSO:</t>
  </si>
  <si>
    <t>CC-CZ:</t>
  </si>
  <si>
    <t>Místo:</t>
  </si>
  <si>
    <t xml:space="preserve"> </t>
  </si>
  <si>
    <t>Datum:</t>
  </si>
  <si>
    <t>31. 7. 2019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</si>
  <si>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</si>
  <si>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</si>
  <si>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</si>
  <si>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</si>
  <si>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</si>
  <si>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</si>
  <si>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</si>
  <si>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</si>
  <si>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</si>
  <si>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</si>
  <si>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</si>
  <si>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</si>
  <si>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</si>
  <si>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</si>
  <si>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</si>
  <si>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</si>
  <si>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</si>
  <si>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</si>
  <si>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</si>
  <si>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</si>
  <si>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</si>
  <si>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</si>
  <si>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</si>
  <si>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</si>
  <si>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</si>
  <si>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</si>
  <si>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</si>
  <si>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</si>
  <si>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</si>
  <si>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</si>
  <si>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</si>
  <si>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</si>
  <si>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</si>
  <si>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</si>
  <si>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</si>
  <si>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</si>
  <si>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</si>
  <si>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</si>
  <si>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</si>
  <si>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</si>
  <si>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</si>
  <si>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</si>
  <si>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</si>
  <si>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</si>
  <si>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</si>
  <si>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</si>
  <si>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</si>
  <si>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</si>
  <si>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</si>
  <si>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</si>
  <si>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</si>
  <si>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</si>
  <si>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</si>
  <si>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</si>
  <si>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</si>
  <si>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 Nová Ves-Nové Ouholice</t>
  </si>
  <si>
    <t>STA</t>
  </si>
  <si>
    <t>1</t>
  </si>
  <si>
    <t>{423f57cb-fa70-4897-b23c-456cc5997064}</t>
  </si>
  <si>
    <t>2</t>
  </si>
  <si>
    <t>SO 102</t>
  </si>
  <si>
    <t>Chodník do Vepřeku</t>
  </si>
  <si>
    <t>{5fb6d761-a28d-4819-a9f3-003292a3c423}</t>
  </si>
  <si>
    <t>SO 201</t>
  </si>
  <si>
    <t>Lávka přes Bakovský potok</t>
  </si>
  <si>
    <t>{b25d7e3e-ffde-4ad6-828b-8e4586fbc639}</t>
  </si>
  <si>
    <t>KRYCÍ LIST SOUPISU PRACÍ</t>
  </si>
  <si>
    <t>Objekt:</t>
  </si>
  <si>
    <t>SO 101 - Chodník Nová Ves-Nové Ouholice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</si>
  <si>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</si>
  <si>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</si>
  <si>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</si>
  <si>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</si>
  <si>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</si>
  <si>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</si>
  <si>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</si>
  <si>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</si>
  <si>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</si>
  <si>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</si>
  <si>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</si>
  <si>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</si>
  <si>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</si>
  <si>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</si>
  <si>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</si>
  <si>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NEU - Neuznatelné položky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</si>
  <si>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</si>
  <si>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</si>
  <si>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</si>
  <si>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</si>
  <si>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</si>
  <si>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</si>
  <si>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</si>
  <si>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</si>
  <si>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</si>
  <si>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</si>
  <si>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</si>
  <si>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</si>
  <si>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</si>
  <si>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</si>
  <si>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</si>
  <si>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</si>
  <si>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</si>
  <si>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</si>
  <si>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</si>
  <si>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</si>
  <si>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</si>
  <si>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45</t>
  </si>
  <si>
    <t>K</t>
  </si>
  <si>
    <t>113107236</t>
  </si>
  <si>
    <t>Odstranění podkladu z betonu vyztuženého sítěmi tl 150 mm strojně pl přes 200 m2</t>
  </si>
  <si>
    <t>m2</t>
  </si>
  <si>
    <t>4</t>
  </si>
  <si>
    <t>1397651785</t>
  </si>
  <si>
    <t>113107041</t>
  </si>
  <si>
    <t>Odstranění podkladu živičných tl 50 mm při překopech ručně</t>
  </si>
  <si>
    <t>443915745</t>
  </si>
  <si>
    <t>3</t>
  </si>
  <si>
    <t>122101101</t>
  </si>
  <si>
    <t>Odkopávky a prokopávky nezapažené v hornině tř. 1 a 2 objem do 100 m3</t>
  </si>
  <si>
    <t>m3</t>
  </si>
  <si>
    <t>-620920904</t>
  </si>
  <si>
    <t>VV</t>
  </si>
  <si>
    <t>80*0,47</t>
  </si>
  <si>
    <t>(1050*0,34)-(62*0,34)</t>
  </si>
  <si>
    <t>"rampa"24*0,34</t>
  </si>
  <si>
    <t>"doplnění"21,08</t>
  </si>
  <si>
    <t>Součet</t>
  </si>
  <si>
    <t>162601102</t>
  </si>
  <si>
    <t>Vodorovné přemístění do 5000 m výkopku/sypaniny z horniny tř. 1 až 4</t>
  </si>
  <si>
    <t>-1635858532</t>
  </si>
  <si>
    <t>402,76</t>
  </si>
  <si>
    <t>5</t>
  </si>
  <si>
    <t>171201211</t>
  </si>
  <si>
    <t>Poplatek za uložení stavebního odpadu - zeminy a kameniva na skládce</t>
  </si>
  <si>
    <t>t</t>
  </si>
  <si>
    <t>-397355932</t>
  </si>
  <si>
    <t>402,76*1,8</t>
  </si>
  <si>
    <t>6</t>
  </si>
  <si>
    <t>181111111</t>
  </si>
  <si>
    <t>Plošná úprava terénu do 500 m2 zemina tř 1 až 4 nerovnosti do 100 mm v rovinně a svahu do 1:5</t>
  </si>
  <si>
    <t>-472608037</t>
  </si>
  <si>
    <t>7</t>
  </si>
  <si>
    <t>181411131</t>
  </si>
  <si>
    <t>Založení parkového trávníku výsevem plochy do 1000 m2 v rovině a ve svahu do 1:5</t>
  </si>
  <si>
    <t>-1171811039</t>
  </si>
  <si>
    <t>8</t>
  </si>
  <si>
    <t>M</t>
  </si>
  <si>
    <t>00572410</t>
  </si>
  <si>
    <t>osivo směs travní parková</t>
  </si>
  <si>
    <t>kg</t>
  </si>
  <si>
    <t>-1058693346</t>
  </si>
  <si>
    <t>700*0,015 'Přepočtené koeficientem množství</t>
  </si>
  <si>
    <t>9</t>
  </si>
  <si>
    <t>181951102</t>
  </si>
  <si>
    <t>Úprava pláně v hornině tř. 1 až 4 se zhutněním</t>
  </si>
  <si>
    <t>-286842914</t>
  </si>
  <si>
    <t>969+100</t>
  </si>
  <si>
    <t>Zakládání</t>
  </si>
  <si>
    <t>10</t>
  </si>
  <si>
    <t>215901101</t>
  </si>
  <si>
    <t>Zhutnění podloží z hornin soudržných do 92% PS nebo nesoudržných sypkých I(d) do 0,8</t>
  </si>
  <si>
    <t>382594244</t>
  </si>
  <si>
    <t>"rampa"24</t>
  </si>
  <si>
    <t>11</t>
  </si>
  <si>
    <t>274313711</t>
  </si>
  <si>
    <t>Základové pásy z betonu tř. C 20/25</t>
  </si>
  <si>
    <t>-68671569</t>
  </si>
  <si>
    <t>"rampa"2,5</t>
  </si>
  <si>
    <t>Svislé a kompletní konstrukce</t>
  </si>
  <si>
    <t>12</t>
  </si>
  <si>
    <t>339921113</t>
  </si>
  <si>
    <t>Osazování betonových palisád do betonového základu jednotlivě výšky prvku přes 1 do 1,5 m</t>
  </si>
  <si>
    <t>kus</t>
  </si>
  <si>
    <t>-2072875537</t>
  </si>
  <si>
    <t>"rampa"10,5/0,2</t>
  </si>
  <si>
    <t>13</t>
  </si>
  <si>
    <t>59228285</t>
  </si>
  <si>
    <t>palisáda betonová půlkulatá přírodní 120 x 20 cm</t>
  </si>
  <si>
    <t>108423594</t>
  </si>
  <si>
    <t>Komunikace pozemní</t>
  </si>
  <si>
    <t>14</t>
  </si>
  <si>
    <t>564851111</t>
  </si>
  <si>
    <t>Podklad ze štěrkodrtě ŠD tl 150 mm</t>
  </si>
  <si>
    <t>1469146521</t>
  </si>
  <si>
    <t>100</t>
  </si>
  <si>
    <t>564861111</t>
  </si>
  <si>
    <t>Podklad ze štěrkodrtě ŠD tl 200 mm</t>
  </si>
  <si>
    <t>662994109</t>
  </si>
  <si>
    <t>16</t>
  </si>
  <si>
    <t>564871111</t>
  </si>
  <si>
    <t>Podklad ze štěrkodrtě ŠD tl 250 mm</t>
  </si>
  <si>
    <t>m2969</t>
  </si>
  <si>
    <t>-1918015264</t>
  </si>
  <si>
    <t>969</t>
  </si>
  <si>
    <t>17</t>
  </si>
  <si>
    <t>572340111</t>
  </si>
  <si>
    <t>Vyspravení krytu komunikací po překopech plochy do 15 m2 asfaltovým betonem ACO (AB) tl 50 mm</t>
  </si>
  <si>
    <t>125881907</t>
  </si>
  <si>
    <t>18</t>
  </si>
  <si>
    <t>596211113</t>
  </si>
  <si>
    <t>Kladení zámkové dlažby komunikací pro pěší tl 60 mm skupiny A pl přes 300 m2</t>
  </si>
  <si>
    <t>174339807</t>
  </si>
  <si>
    <t>883+24+62</t>
  </si>
  <si>
    <t>19</t>
  </si>
  <si>
    <t>59245012</t>
  </si>
  <si>
    <t>dlažba zámková profilová 20x16,5x6 cm barevná</t>
  </si>
  <si>
    <t>-637285175</t>
  </si>
  <si>
    <t>20</t>
  </si>
  <si>
    <t>59245019</t>
  </si>
  <si>
    <t>dlažba skladebná betonová slepecká 20x10x6 cm přírodní</t>
  </si>
  <si>
    <t>2083895667</t>
  </si>
  <si>
    <t>596211210</t>
  </si>
  <si>
    <t>Kladení zámkové dlažby komunikací pro pěší tl 80 mm skupiny A pl do 50 m2</t>
  </si>
  <si>
    <t>-1008862087</t>
  </si>
  <si>
    <t>70+30</t>
  </si>
  <si>
    <t>22</t>
  </si>
  <si>
    <t>59245013</t>
  </si>
  <si>
    <t>dlažba zámková profilová 20x16,5x8 cm přírodní</t>
  </si>
  <si>
    <t>1468924056</t>
  </si>
  <si>
    <t>23</t>
  </si>
  <si>
    <t>59245006</t>
  </si>
  <si>
    <t>dlažba skladebná betonová základní pro nevidomé 20 x 10 x 8 cm barevná</t>
  </si>
  <si>
    <t>-1335815934</t>
  </si>
  <si>
    <t>Ostatní konstrukce a práce, bourání</t>
  </si>
  <si>
    <t>24</t>
  </si>
  <si>
    <t>916131213</t>
  </si>
  <si>
    <t>Osazení silničního obrubníku betonového stojatého s boční opěrou do lože z betonu prostého</t>
  </si>
  <si>
    <t>m</t>
  </si>
  <si>
    <t>-749084532</t>
  </si>
  <si>
    <t>1500-2*42</t>
  </si>
  <si>
    <t>25</t>
  </si>
  <si>
    <t>59217016</t>
  </si>
  <si>
    <t>obrubník betonový chodníkový 100x8x25 cm</t>
  </si>
  <si>
    <t>1027725645</t>
  </si>
  <si>
    <t>26</t>
  </si>
  <si>
    <t>916231213</t>
  </si>
  <si>
    <t>Osazení chodníkového obrubníku betonového stojatého s boční opěrou do lože z betonu prostého</t>
  </si>
  <si>
    <t>-379790517</t>
  </si>
  <si>
    <t>"rampa"22</t>
  </si>
  <si>
    <t>27</t>
  </si>
  <si>
    <t>874122166</t>
  </si>
  <si>
    <t>997</t>
  </si>
  <si>
    <t>Přesun sutě</t>
  </si>
  <si>
    <t>28</t>
  </si>
  <si>
    <t>997013501</t>
  </si>
  <si>
    <t>Odvoz suti a vybouraných hmot na skládku nebo meziskládku do 1 km se složením</t>
  </si>
  <si>
    <t>328340471</t>
  </si>
  <si>
    <t>29</t>
  </si>
  <si>
    <t>997013509</t>
  </si>
  <si>
    <t>Příplatek k odvozu suti a vybouraných hmot na skládku ZKD 1 km přes 1 km</t>
  </si>
  <si>
    <t>798793810</t>
  </si>
  <si>
    <t>446,446</t>
  </si>
  <si>
    <t>446,446*14 'Přepočtené koeficientem množství</t>
  </si>
  <si>
    <t>30</t>
  </si>
  <si>
    <t>997221825</t>
  </si>
  <si>
    <t>Poplatek za uložení na skládce (skládkovné) stavebního odpadu železobetonového kód odpadu 170 101</t>
  </si>
  <si>
    <t>1370845777</t>
  </si>
  <si>
    <t>998</t>
  </si>
  <si>
    <t>Přesun hmot</t>
  </si>
  <si>
    <t>31</t>
  </si>
  <si>
    <t>998223011</t>
  </si>
  <si>
    <t>Přesun hmot pro pozemní komunikace s krytem dlážděným</t>
  </si>
  <si>
    <t>1478007727</t>
  </si>
  <si>
    <t>PSV</t>
  </si>
  <si>
    <t>Práce a dodávky PSV</t>
  </si>
  <si>
    <t>767</t>
  </si>
  <si>
    <t>Konstrukce zámečnické</t>
  </si>
  <si>
    <t>32</t>
  </si>
  <si>
    <t>767.1</t>
  </si>
  <si>
    <t>D+M zábradlí pro bezbarierový přístup</t>
  </si>
  <si>
    <t>1158291912</t>
  </si>
  <si>
    <t>"rampa"14</t>
  </si>
  <si>
    <t>NEU</t>
  </si>
  <si>
    <t>Neuznatelné položky</t>
  </si>
  <si>
    <t>33</t>
  </si>
  <si>
    <t>257027069</t>
  </si>
  <si>
    <t>(62*0,34)</t>
  </si>
  <si>
    <t>34</t>
  </si>
  <si>
    <t>162701105</t>
  </si>
  <si>
    <t>Vodorovné přemístění do 10000 m výkopku/sypaniny z horniny tř. 1 až 4</t>
  </si>
  <si>
    <t>-10777385</t>
  </si>
  <si>
    <t>35</t>
  </si>
  <si>
    <t>162701109</t>
  </si>
  <si>
    <t>Příplatek k vodorovnému přemístění výkopku/sypaniny z horniny tř. 1 až 4 ZKD 1000 m přes 10000 m</t>
  </si>
  <si>
    <t>-1752570724</t>
  </si>
  <si>
    <t>21,08*5 'Přepočtené koeficientem množství</t>
  </si>
  <si>
    <t>36</t>
  </si>
  <si>
    <t>640729500</t>
  </si>
  <si>
    <t>21,08*1,9 'Přepočtené koeficientem množství</t>
  </si>
  <si>
    <t>37</t>
  </si>
  <si>
    <t>-1154982728</t>
  </si>
  <si>
    <t>2*42</t>
  </si>
  <si>
    <t>38</t>
  </si>
  <si>
    <t>-423239601</t>
  </si>
  <si>
    <t>39</t>
  </si>
  <si>
    <t>114634997</t>
  </si>
  <si>
    <t>62</t>
  </si>
  <si>
    <t>40</t>
  </si>
  <si>
    <t>1931710878</t>
  </si>
  <si>
    <t>VRN</t>
  </si>
  <si>
    <t>Vedlejší rozpočtové náklady</t>
  </si>
  <si>
    <t>VRN1</t>
  </si>
  <si>
    <t>Průzkumné, geodetické a projektové práce</t>
  </si>
  <si>
    <t>41</t>
  </si>
  <si>
    <t>012103000.1</t>
  </si>
  <si>
    <t>Geodetické práce před výstavbou-vytýčení sítí</t>
  </si>
  <si>
    <t>kpl</t>
  </si>
  <si>
    <t>1024</t>
  </si>
  <si>
    <t>640918650</t>
  </si>
  <si>
    <t>42</t>
  </si>
  <si>
    <t>012303000.1</t>
  </si>
  <si>
    <t>Geodetické práce po výstavbě-zaměření skutečného provedení</t>
  </si>
  <si>
    <t>1957564600</t>
  </si>
  <si>
    <t>VRN3</t>
  </si>
  <si>
    <t>Zařízení staveniště</t>
  </si>
  <si>
    <t>43</t>
  </si>
  <si>
    <t>VRN3.1</t>
  </si>
  <si>
    <t>Zajištění staveniště,označení stavby, DIO</t>
  </si>
  <si>
    <t>-749871060</t>
  </si>
  <si>
    <t>VRN4</t>
  </si>
  <si>
    <t>Inženýrská činnost</t>
  </si>
  <si>
    <t>44</t>
  </si>
  <si>
    <t>043134000</t>
  </si>
  <si>
    <t>Zkoušky zatěžovací</t>
  </si>
  <si>
    <t>ks</t>
  </si>
  <si>
    <t>-1119820062</t>
  </si>
  <si>
    <t>SO 102 - Chodník do Vepřeku</t>
  </si>
  <si>
    <t xml:space="preserve">      915 - Dopravní značení</t>
  </si>
  <si>
    <t xml:space="preserve">      NEU - Neuznatelné položky</t>
  </si>
  <si>
    <t>113107141</t>
  </si>
  <si>
    <t>Odstranění podkladu živičného tl 50 mm ručně</t>
  </si>
  <si>
    <t>-363189398</t>
  </si>
  <si>
    <t>50+220</t>
  </si>
  <si>
    <t>113201112</t>
  </si>
  <si>
    <t>Vytrhání obrub silničních ležatých</t>
  </si>
  <si>
    <t>446331937</t>
  </si>
  <si>
    <t>1186388595</t>
  </si>
  <si>
    <t>480*0,34</t>
  </si>
  <si>
    <t>-267574306</t>
  </si>
  <si>
    <t>18,00</t>
  </si>
  <si>
    <t>-947882617</t>
  </si>
  <si>
    <t>181,200*1,8</t>
  </si>
  <si>
    <t>746057622</t>
  </si>
  <si>
    <t>944601541</t>
  </si>
  <si>
    <t>1064375235</t>
  </si>
  <si>
    <t>250*0,015 'Přepočtené koeficientem množství</t>
  </si>
  <si>
    <t>1666809381</t>
  </si>
  <si>
    <t>415</t>
  </si>
  <si>
    <t>384323177</t>
  </si>
  <si>
    <t>566901122</t>
  </si>
  <si>
    <t>Vyspravení podkladu po překopech ing sítí plochy do 15 m2 štěrkopískem tl. 150 mm</t>
  </si>
  <si>
    <t>1558751598</t>
  </si>
  <si>
    <t>199621642</t>
  </si>
  <si>
    <t>50+15</t>
  </si>
  <si>
    <t>-1819841894</t>
  </si>
  <si>
    <t>59245212</t>
  </si>
  <si>
    <t>dlažba zámková profilová základní 19,6x16,1x6 cm přírodní</t>
  </si>
  <si>
    <t>381820382</t>
  </si>
  <si>
    <t>-351738358</t>
  </si>
  <si>
    <t>916131113</t>
  </si>
  <si>
    <t>Osazení silničního obrubníku betonového ležatého s boční opěrou do lože z betonu prostého</t>
  </si>
  <si>
    <t>-456847282</t>
  </si>
  <si>
    <t>210+15+13</t>
  </si>
  <si>
    <t>59217032</t>
  </si>
  <si>
    <t>obrubník betonový silniční 100x15x15 cm</t>
  </si>
  <si>
    <t>1114985340</t>
  </si>
  <si>
    <t>59217031</t>
  </si>
  <si>
    <t>obrubník betonový silniční 100 x 15 x 25 cm</t>
  </si>
  <si>
    <t>-1939973209</t>
  </si>
  <si>
    <t>592.1</t>
  </si>
  <si>
    <t>Obrubník zastávkový</t>
  </si>
  <si>
    <t>-1572564585</t>
  </si>
  <si>
    <t>182559696</t>
  </si>
  <si>
    <t>397442790</t>
  </si>
  <si>
    <t>919735111</t>
  </si>
  <si>
    <t>Řezání stávajícího živičného krytu hl do 50 mm</t>
  </si>
  <si>
    <t>459981437</t>
  </si>
  <si>
    <t>915</t>
  </si>
  <si>
    <t>Dopravní značení</t>
  </si>
  <si>
    <t>914111111</t>
  </si>
  <si>
    <t>Montáž svislé dopravní značky do velikosti 1 m2 objímkami na sloupek nebo konzolu</t>
  </si>
  <si>
    <t>847116432</t>
  </si>
  <si>
    <t>40445621</t>
  </si>
  <si>
    <t>informativní značky provozní IP1-IP3, IP4b-IP7, IP10a, b 500x500mm</t>
  </si>
  <si>
    <t>383219607</t>
  </si>
  <si>
    <t>914511112</t>
  </si>
  <si>
    <t>Montáž sloupku dopravních značek délky do 3,5 m s betonovým základem a patkou</t>
  </si>
  <si>
    <t>-370891895</t>
  </si>
  <si>
    <t>40445225</t>
  </si>
  <si>
    <t>sloupek pro dopravní značku Zn D 60mm v 3,5m</t>
  </si>
  <si>
    <t>-205013464</t>
  </si>
  <si>
    <t>915121111</t>
  </si>
  <si>
    <t>Vodorovné dopravní značení vodící čáry souvislé š 250 mm základní bíllá barva</t>
  </si>
  <si>
    <t>-397599703</t>
  </si>
  <si>
    <t>120</t>
  </si>
  <si>
    <t>915221111</t>
  </si>
  <si>
    <t>Vodorovné dopravní značení vodící čáry souvislé š 250 mm bílý plast</t>
  </si>
  <si>
    <t>519539781</t>
  </si>
  <si>
    <t>915121121</t>
  </si>
  <si>
    <t>Vodorovné dopravní značení vodící čáry přerušované š 250 mm základní bíllá barva</t>
  </si>
  <si>
    <t>374639065</t>
  </si>
  <si>
    <t>60</t>
  </si>
  <si>
    <t>915221121</t>
  </si>
  <si>
    <t>Vodorovné dopravní značení vodící čáry přerušované š 250 mm bílý plast</t>
  </si>
  <si>
    <t>-236347908</t>
  </si>
  <si>
    <t>915131111</t>
  </si>
  <si>
    <t>Vodorovné dopravní značení přechody pro chodce, šipky, symboly základní bílá barva</t>
  </si>
  <si>
    <t>-1718491465</t>
  </si>
  <si>
    <t>915231111</t>
  </si>
  <si>
    <t>Vodorovné dopravní značení přechody pro chodce, šipky, symboly bílý plast</t>
  </si>
  <si>
    <t>-527791587</t>
  </si>
  <si>
    <t>7+16</t>
  </si>
  <si>
    <t>14857880</t>
  </si>
  <si>
    <t>-1876588443</t>
  </si>
  <si>
    <t>55,46*9 'Přepočtené koeficientem množství</t>
  </si>
  <si>
    <t>997013801</t>
  </si>
  <si>
    <t>Poplatek za uložení na skládce (skládkovné) stavebního odpadu betonového kód odpadu 170 101</t>
  </si>
  <si>
    <t>1783447574</t>
  </si>
  <si>
    <t>997223845</t>
  </si>
  <si>
    <t>Poplatek za uložení na skládce (skládkovné) odpadu asfaltového bez dehtu kód odpadu 170 302</t>
  </si>
  <si>
    <t>377511704</t>
  </si>
  <si>
    <t>26,46</t>
  </si>
  <si>
    <t>998225111</t>
  </si>
  <si>
    <t>Přesun hmot pro pozemní komunikace s krytem z kamene, monolitickým betonovým nebo živičným</t>
  </si>
  <si>
    <t>-1273050371</t>
  </si>
  <si>
    <t>012103000</t>
  </si>
  <si>
    <t>197622563</t>
  </si>
  <si>
    <t>012303000</t>
  </si>
  <si>
    <t>1187084019</t>
  </si>
  <si>
    <t>433352498</t>
  </si>
  <si>
    <t>043134000.1</t>
  </si>
  <si>
    <t>-150707813</t>
  </si>
  <si>
    <t>neu.1</t>
  </si>
  <si>
    <t>D+M uliční vpusti</t>
  </si>
  <si>
    <t>696686288</t>
  </si>
  <si>
    <t>871350310</t>
  </si>
  <si>
    <t>Montáž kanalizačního potrubí hladkého plnostěnného SN 10 z polypropylenu DN 200</t>
  </si>
  <si>
    <t>-367758455</t>
  </si>
  <si>
    <t>28617004</t>
  </si>
  <si>
    <t>trubka kanalizační PP plnostěnná třívrstvá DN 200x1000 mm SN 10</t>
  </si>
  <si>
    <t>843374448</t>
  </si>
  <si>
    <t>871370310</t>
  </si>
  <si>
    <t>Montáž kanalizačního potrubí hladkého plnostěnného SN 10 z polypropylenu DN 300</t>
  </si>
  <si>
    <t>-2018442965</t>
  </si>
  <si>
    <t>46</t>
  </si>
  <si>
    <t>28617006</t>
  </si>
  <si>
    <t>trubka kanalizační PP plnostěnná třívrstvá DN 300x1000 mm SN 10</t>
  </si>
  <si>
    <t>-1425297488</t>
  </si>
  <si>
    <t>47</t>
  </si>
  <si>
    <t>174101101</t>
  </si>
  <si>
    <t>Zásyp jam, šachet rýh nebo kolem objektů sypaninou se zhutněním</t>
  </si>
  <si>
    <t>1558783460</t>
  </si>
  <si>
    <t>48</t>
  </si>
  <si>
    <t>58333688</t>
  </si>
  <si>
    <t>kamenivo těžené hrubé frakce 32-125</t>
  </si>
  <si>
    <t>-72949035</t>
  </si>
  <si>
    <t>18*2,0</t>
  </si>
  <si>
    <t>49</t>
  </si>
  <si>
    <t>131201201</t>
  </si>
  <si>
    <t>Hloubení jam zapažených v hornině tř. 3 objemu do 100 m3</t>
  </si>
  <si>
    <t>1903442081</t>
  </si>
  <si>
    <t>50</t>
  </si>
  <si>
    <t>131201209</t>
  </si>
  <si>
    <t>Příplatek za lepivost u hloubení jam zapažených v hornině tř. 3</t>
  </si>
  <si>
    <t>-1113812611</t>
  </si>
  <si>
    <t>51</t>
  </si>
  <si>
    <t>211971122</t>
  </si>
  <si>
    <t>Zřízení opláštění žeber nebo trativodů geotextilií v rýze nebo zářezu přes 1:2 š přes 2,5 m</t>
  </si>
  <si>
    <t>-994141</t>
  </si>
  <si>
    <t>10,6*10,6</t>
  </si>
  <si>
    <t>52</t>
  </si>
  <si>
    <t>69311012</t>
  </si>
  <si>
    <t>geotextilie tkaná PES 150/50kN/m</t>
  </si>
  <si>
    <t>523550399</t>
  </si>
  <si>
    <t>SO 201 - Lávka přes Bakovský potok</t>
  </si>
  <si>
    <t>hsv.1</t>
  </si>
  <si>
    <t>Lávka přes Bakovský potok ve Vepřeku-viz samostatný rozpočet</t>
  </si>
  <si>
    <t>-1474293454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</si>
</sst>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2019-07-31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Chodník Nová Ves-Ouholice-Vepřek-lávka Bakovský potok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31. 7. 2019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ROUND(SUM(AG95:AG97),2)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ROUND(SUM(AS95:AS97),2)</f>
        <v>0</v>
      </c>
      <c r="AT94" s="97">
        <f>ROUND(SUM(AV94:AW94),2)</f>
        <v>0</v>
      </c>
      <c r="AU94" s="98">
        <f>ROUND(SUM(AU95:AU97),5)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ROUND(SUM(AZ95:AZ97),2)</f>
        <v>0</v>
      </c>
      <c r="BA94" s="97">
        <f>ROUND(SUM(BA95:BA97),2)</f>
        <v>0</v>
      </c>
      <c r="BB94" s="97">
        <f>ROUND(SUM(BB95:BB97),2)</f>
        <v>0</v>
      </c>
      <c r="BC94" s="97">
        <f>ROUND(SUM(BC95:BC97),2)</f>
        <v>0</v>
      </c>
      <c r="BD94" s="99">
        <f>ROUND(SUM(BD95:BD97),2)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102" t="s">
        <v>77</v>
      </c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'SO 101 - Chodník Nová Ves...'!J30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'SO 101 - Chodník Nová Ves...'!P131</f>
        <v>0</v>
      </c>
      <c r="AV95" s="110">
        <f>'SO 101 - Chodník Nová Ves...'!J33</f>
        <v>0</v>
      </c>
      <c r="AW95" s="110">
        <f>'SO 101 - Chodník Nová Ves...'!J34</f>
        <v>0</v>
      </c>
      <c r="AX95" s="110">
        <f>'SO 101 - Chodník Nová Ves...'!J35</f>
        <v>0</v>
      </c>
      <c r="AY95" s="110">
        <f>'SO 101 - Chodník Nová Ves...'!J36</f>
        <v>0</v>
      </c>
      <c r="AZ95" s="110">
        <f>'SO 101 - Chodník Nová Ves...'!F33</f>
        <v>0</v>
      </c>
      <c r="BA95" s="110">
        <f>'SO 101 - Chodník Nová Ves...'!F34</f>
        <v>0</v>
      </c>
      <c r="BB95" s="110">
        <f>'SO 101 - Chodník Nová Ves...'!F35</f>
        <v>0</v>
      </c>
      <c r="BC95" s="110">
        <f>'SO 101 - Chodník Nová Ves...'!F36</f>
        <v>0</v>
      </c>
      <c r="BD95" s="112">
        <f>'SO 101 - Chodník Nová Ves...'!F37</f>
        <v>0</v>
      </c>
      <c r="BE95" s="7"/>
      <c r="BT95" s="113" t="s">
        <v>81</v>
      </c>
      <c r="BV95" s="113" t="s">
        <v>75</v>
      </c>
      <c r="BW95" s="113" t="s">
        <v>82</v>
      </c>
      <c r="BX95" s="113" t="s">
        <v>4</v>
      </c>
      <c r="CL95" s="113" t="s">
        <v>1</v>
      </c>
      <c r="CM95" s="113" t="s">
        <v>83</v>
      </c>
    </row>
    <row r="96" s="7" customFormat="1" ht="16.5" customHeight="1">
      <c r="A96" s="102" t="s">
        <v>77</v>
      </c>
      <c r="B96" s="103"/>
      <c r="C96" s="104"/>
      <c r="D96" s="105" t="s">
        <v>84</v>
      </c>
      <c r="E96" s="105"/>
      <c r="F96" s="105"/>
      <c r="G96" s="105"/>
      <c r="H96" s="105"/>
      <c r="I96" s="106"/>
      <c r="J96" s="105" t="s">
        <v>85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'SO 102 - Chodník do Vepřeku'!J30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80</v>
      </c>
      <c r="AR96" s="103"/>
      <c r="AS96" s="109">
        <v>0</v>
      </c>
      <c r="AT96" s="110">
        <f>ROUND(SUM(AV96:AW96),2)</f>
        <v>0</v>
      </c>
      <c r="AU96" s="111">
        <f>'SO 102 - Chodník do Vepřeku'!P128</f>
        <v>0</v>
      </c>
      <c r="AV96" s="110">
        <f>'SO 102 - Chodník do Vepřeku'!J33</f>
        <v>0</v>
      </c>
      <c r="AW96" s="110">
        <f>'SO 102 - Chodník do Vepřeku'!J34</f>
        <v>0</v>
      </c>
      <c r="AX96" s="110">
        <f>'SO 102 - Chodník do Vepřeku'!J35</f>
        <v>0</v>
      </c>
      <c r="AY96" s="110">
        <f>'SO 102 - Chodník do Vepřeku'!J36</f>
        <v>0</v>
      </c>
      <c r="AZ96" s="110">
        <f>'SO 102 - Chodník do Vepřeku'!F33</f>
        <v>0</v>
      </c>
      <c r="BA96" s="110">
        <f>'SO 102 - Chodník do Vepřeku'!F34</f>
        <v>0</v>
      </c>
      <c r="BB96" s="110">
        <f>'SO 102 - Chodník do Vepřeku'!F35</f>
        <v>0</v>
      </c>
      <c r="BC96" s="110">
        <f>'SO 102 - Chodník do Vepřeku'!F36</f>
        <v>0</v>
      </c>
      <c r="BD96" s="112">
        <f>'SO 102 - Chodník do Vepřeku'!F37</f>
        <v>0</v>
      </c>
      <c r="BE96" s="7"/>
      <c r="BT96" s="113" t="s">
        <v>81</v>
      </c>
      <c r="BV96" s="113" t="s">
        <v>75</v>
      </c>
      <c r="BW96" s="113" t="s">
        <v>86</v>
      </c>
      <c r="BX96" s="113" t="s">
        <v>4</v>
      </c>
      <c r="CL96" s="113" t="s">
        <v>1</v>
      </c>
      <c r="CM96" s="113" t="s">
        <v>83</v>
      </c>
    </row>
    <row r="97" s="7" customFormat="1" ht="16.5" customHeight="1">
      <c r="A97" s="102" t="s">
        <v>77</v>
      </c>
      <c r="B97" s="103"/>
      <c r="C97" s="104"/>
      <c r="D97" s="105" t="s">
        <v>87</v>
      </c>
      <c r="E97" s="105"/>
      <c r="F97" s="105"/>
      <c r="G97" s="105"/>
      <c r="H97" s="105"/>
      <c r="I97" s="106"/>
      <c r="J97" s="105" t="s">
        <v>88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'SO 201 - Lávka přes Bakov...'!J30</f>
        <v>0</v>
      </c>
      <c r="AH97" s="106"/>
      <c r="AI97" s="106"/>
      <c r="AJ97" s="106"/>
      <c r="AK97" s="106"/>
      <c r="AL97" s="106"/>
      <c r="AM97" s="106"/>
      <c r="AN97" s="107">
        <f>SUM(AG97,AT97)</f>
        <v>0</v>
      </c>
      <c r="AO97" s="106"/>
      <c r="AP97" s="106"/>
      <c r="AQ97" s="108" t="s">
        <v>80</v>
      </c>
      <c r="AR97" s="103"/>
      <c r="AS97" s="114">
        <v>0</v>
      </c>
      <c r="AT97" s="115">
        <f>ROUND(SUM(AV97:AW97),2)</f>
        <v>0</v>
      </c>
      <c r="AU97" s="116">
        <f>'SO 201 - Lávka přes Bakov...'!P117</f>
        <v>0</v>
      </c>
      <c r="AV97" s="115">
        <f>'SO 201 - Lávka přes Bakov...'!J33</f>
        <v>0</v>
      </c>
      <c r="AW97" s="115">
        <f>'SO 201 - Lávka přes Bakov...'!J34</f>
        <v>0</v>
      </c>
      <c r="AX97" s="115">
        <f>'SO 201 - Lávka přes Bakov...'!J35</f>
        <v>0</v>
      </c>
      <c r="AY97" s="115">
        <f>'SO 201 - Lávka přes Bakov...'!J36</f>
        <v>0</v>
      </c>
      <c r="AZ97" s="115">
        <f>'SO 201 - Lávka přes Bakov...'!F33</f>
        <v>0</v>
      </c>
      <c r="BA97" s="115">
        <f>'SO 201 - Lávka přes Bakov...'!F34</f>
        <v>0</v>
      </c>
      <c r="BB97" s="115">
        <f>'SO 201 - Lávka přes Bakov...'!F35</f>
        <v>0</v>
      </c>
      <c r="BC97" s="115">
        <f>'SO 201 - Lávka přes Bakov...'!F36</f>
        <v>0</v>
      </c>
      <c r="BD97" s="117">
        <f>'SO 201 - Lávka přes Bakov...'!F37</f>
        <v>0</v>
      </c>
      <c r="BE97" s="7"/>
      <c r="BT97" s="113" t="s">
        <v>81</v>
      </c>
      <c r="BV97" s="113" t="s">
        <v>75</v>
      </c>
      <c r="BW97" s="113" t="s">
        <v>89</v>
      </c>
      <c r="BX97" s="113" t="s">
        <v>4</v>
      </c>
      <c r="CL97" s="113" t="s">
        <v>1</v>
      </c>
      <c r="CM97" s="113" t="s">
        <v>83</v>
      </c>
    </row>
    <row r="98" s="2" customFormat="1" ht="30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37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 - Chodník Nová Ves...'!C2" display="/"/>
    <hyperlink ref="A96" location="'SO 102 - Chodník do Vepřeku'!C2" display="/"/>
    <hyperlink ref="A97" location="'SO 201 - Lávka přes Bako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90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Chodník Nová Ves-Ouholice-Vepřek-lávka Bakovský potok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92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31. 7. 2019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ROUND(J131,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ROUND((SUM(BE131:BE241)),  2)</f>
        <v>0</v>
      </c>
      <c r="G33" s="36"/>
      <c r="H33" s="36"/>
      <c r="I33" s="126">
        <v>0.20999999999999999</v>
      </c>
      <c r="J33" s="125">
        <f>ROUND(((SUM(BE131:BE241))*I33),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ROUND((SUM(BF131:BF241)),  2)</f>
        <v>0</v>
      </c>
      <c r="G34" s="36"/>
      <c r="H34" s="36"/>
      <c r="I34" s="126">
        <v>0.14999999999999999</v>
      </c>
      <c r="J34" s="125">
        <f>ROUND(((SUM(BF131:BF241))*I34),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ROUND((SUM(BG131:BG241)),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ROUND((SUM(BH131:BH241)),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ROUND((SUM(BI131:BI241)),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Chodník Nová Ves-Ouholice-Vepřek-lávka Bakovský potok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101 - Chodník Nová Ves-Nové Ouholice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31. 7. 2019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94</v>
      </c>
      <c r="D94" s="127"/>
      <c r="E94" s="127"/>
      <c r="F94" s="127"/>
      <c r="G94" s="127"/>
      <c r="H94" s="127"/>
      <c r="I94" s="127"/>
      <c r="J94" s="136" t="s">
        <v>95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96</v>
      </c>
      <c r="D96" s="36"/>
      <c r="E96" s="36"/>
      <c r="F96" s="36"/>
      <c r="G96" s="36"/>
      <c r="H96" s="36"/>
      <c r="I96" s="36"/>
      <c r="J96" s="94">
        <f>J131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97</v>
      </c>
    </row>
    <row r="97" s="9" customFormat="1" ht="24.96" customHeight="1">
      <c r="A97" s="9"/>
      <c r="B97" s="138"/>
      <c r="C97" s="9"/>
      <c r="D97" s="139" t="s">
        <v>98</v>
      </c>
      <c r="E97" s="140"/>
      <c r="F97" s="140"/>
      <c r="G97" s="140"/>
      <c r="H97" s="140"/>
      <c r="I97" s="140"/>
      <c r="J97" s="141">
        <f>J132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99</v>
      </c>
      <c r="E98" s="144"/>
      <c r="F98" s="144"/>
      <c r="G98" s="144"/>
      <c r="H98" s="144"/>
      <c r="I98" s="144"/>
      <c r="J98" s="145">
        <f>J133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100</v>
      </c>
      <c r="E99" s="144"/>
      <c r="F99" s="144"/>
      <c r="G99" s="144"/>
      <c r="H99" s="144"/>
      <c r="I99" s="144"/>
      <c r="J99" s="145">
        <f>J155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101</v>
      </c>
      <c r="E100" s="144"/>
      <c r="F100" s="144"/>
      <c r="G100" s="144"/>
      <c r="H100" s="144"/>
      <c r="I100" s="144"/>
      <c r="J100" s="145">
        <f>J162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2"/>
      <c r="C101" s="10"/>
      <c r="D101" s="143" t="s">
        <v>102</v>
      </c>
      <c r="E101" s="144"/>
      <c r="F101" s="144"/>
      <c r="G101" s="144"/>
      <c r="H101" s="144"/>
      <c r="I101" s="144"/>
      <c r="J101" s="145">
        <f>J169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2"/>
      <c r="C102" s="10"/>
      <c r="D102" s="143" t="s">
        <v>103</v>
      </c>
      <c r="E102" s="144"/>
      <c r="F102" s="144"/>
      <c r="G102" s="144"/>
      <c r="H102" s="144"/>
      <c r="I102" s="144"/>
      <c r="J102" s="145">
        <f>J190</f>
        <v>0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2"/>
      <c r="C103" s="10"/>
      <c r="D103" s="143" t="s">
        <v>104</v>
      </c>
      <c r="E103" s="144"/>
      <c r="F103" s="144"/>
      <c r="G103" s="144"/>
      <c r="H103" s="144"/>
      <c r="I103" s="144"/>
      <c r="J103" s="145">
        <f>J201</f>
        <v>0</v>
      </c>
      <c r="K103" s="10"/>
      <c r="L103" s="14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2"/>
      <c r="C104" s="10"/>
      <c r="D104" s="143" t="s">
        <v>105</v>
      </c>
      <c r="E104" s="144"/>
      <c r="F104" s="144"/>
      <c r="G104" s="144"/>
      <c r="H104" s="144"/>
      <c r="I104" s="144"/>
      <c r="J104" s="145">
        <f>J208</f>
        <v>0</v>
      </c>
      <c r="K104" s="10"/>
      <c r="L104" s="14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8"/>
      <c r="C105" s="9"/>
      <c r="D105" s="139" t="s">
        <v>106</v>
      </c>
      <c r="E105" s="140"/>
      <c r="F105" s="140"/>
      <c r="G105" s="140"/>
      <c r="H105" s="140"/>
      <c r="I105" s="140"/>
      <c r="J105" s="141">
        <f>J210</f>
        <v>0</v>
      </c>
      <c r="K105" s="9"/>
      <c r="L105" s="13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2"/>
      <c r="C106" s="10"/>
      <c r="D106" s="143" t="s">
        <v>107</v>
      </c>
      <c r="E106" s="144"/>
      <c r="F106" s="144"/>
      <c r="G106" s="144"/>
      <c r="H106" s="144"/>
      <c r="I106" s="144"/>
      <c r="J106" s="145">
        <f>J211</f>
        <v>0</v>
      </c>
      <c r="K106" s="10"/>
      <c r="L106" s="14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8"/>
      <c r="C107" s="9"/>
      <c r="D107" s="139" t="s">
        <v>108</v>
      </c>
      <c r="E107" s="140"/>
      <c r="F107" s="140"/>
      <c r="G107" s="140"/>
      <c r="H107" s="140"/>
      <c r="I107" s="140"/>
      <c r="J107" s="141">
        <f>J215</f>
        <v>0</v>
      </c>
      <c r="K107" s="9"/>
      <c r="L107" s="13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38"/>
      <c r="C108" s="9"/>
      <c r="D108" s="139" t="s">
        <v>109</v>
      </c>
      <c r="E108" s="140"/>
      <c r="F108" s="140"/>
      <c r="G108" s="140"/>
      <c r="H108" s="140"/>
      <c r="I108" s="140"/>
      <c r="J108" s="141">
        <f>J234</f>
        <v>0</v>
      </c>
      <c r="K108" s="9"/>
      <c r="L108" s="13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2"/>
      <c r="C109" s="10"/>
      <c r="D109" s="143" t="s">
        <v>110</v>
      </c>
      <c r="E109" s="144"/>
      <c r="F109" s="144"/>
      <c r="G109" s="144"/>
      <c r="H109" s="144"/>
      <c r="I109" s="144"/>
      <c r="J109" s="145">
        <f>J235</f>
        <v>0</v>
      </c>
      <c r="K109" s="10"/>
      <c r="L109" s="14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2"/>
      <c r="C110" s="10"/>
      <c r="D110" s="143" t="s">
        <v>111</v>
      </c>
      <c r="E110" s="144"/>
      <c r="F110" s="144"/>
      <c r="G110" s="144"/>
      <c r="H110" s="144"/>
      <c r="I110" s="144"/>
      <c r="J110" s="145">
        <f>J238</f>
        <v>0</v>
      </c>
      <c r="K110" s="10"/>
      <c r="L110" s="14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2"/>
      <c r="C111" s="10"/>
      <c r="D111" s="143" t="s">
        <v>112</v>
      </c>
      <c r="E111" s="144"/>
      <c r="F111" s="144"/>
      <c r="G111" s="144"/>
      <c r="H111" s="144"/>
      <c r="I111" s="144"/>
      <c r="J111" s="145">
        <f>J240</f>
        <v>0</v>
      </c>
      <c r="K111" s="10"/>
      <c r="L111" s="14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113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6"/>
      <c r="D121" s="36"/>
      <c r="E121" s="119" t="str">
        <f>E7</f>
        <v>Chodník Nová Ves-Ouholice-Vepřek-lávka Bakovský potok</v>
      </c>
      <c r="F121" s="30"/>
      <c r="G121" s="30"/>
      <c r="H121" s="30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91</v>
      </c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6"/>
      <c r="D123" s="36"/>
      <c r="E123" s="65" t="str">
        <f>E9</f>
        <v>SO 101 - Chodník Nová Ves-Nové Ouholice</v>
      </c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20</v>
      </c>
      <c r="D125" s="36"/>
      <c r="E125" s="36"/>
      <c r="F125" s="25" t="str">
        <f>F12</f>
        <v xml:space="preserve"> </v>
      </c>
      <c r="G125" s="36"/>
      <c r="H125" s="36"/>
      <c r="I125" s="30" t="s">
        <v>22</v>
      </c>
      <c r="J125" s="67" t="str">
        <f>IF(J12="","",J12)</f>
        <v>31. 7. 2019</v>
      </c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24</v>
      </c>
      <c r="D127" s="36"/>
      <c r="E127" s="36"/>
      <c r="F127" s="25" t="str">
        <f>E15</f>
        <v xml:space="preserve"> </v>
      </c>
      <c r="G127" s="36"/>
      <c r="H127" s="36"/>
      <c r="I127" s="30" t="s">
        <v>29</v>
      </c>
      <c r="J127" s="34" t="str">
        <f>E21</f>
        <v xml:space="preserve"> 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27</v>
      </c>
      <c r="D128" s="36"/>
      <c r="E128" s="36"/>
      <c r="F128" s="25" t="str">
        <f>IF(E18="","",E18)</f>
        <v>Vyplň údaj</v>
      </c>
      <c r="G128" s="36"/>
      <c r="H128" s="36"/>
      <c r="I128" s="30" t="s">
        <v>31</v>
      </c>
      <c r="J128" s="34" t="str">
        <f>E24</f>
        <v xml:space="preserve"> </v>
      </c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0.32" customHeight="1">
      <c r="A129" s="36"/>
      <c r="B129" s="37"/>
      <c r="C129" s="36"/>
      <c r="D129" s="36"/>
      <c r="E129" s="36"/>
      <c r="F129" s="36"/>
      <c r="G129" s="36"/>
      <c r="H129" s="36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11" customFormat="1" ht="29.28" customHeight="1">
      <c r="A130" s="146"/>
      <c r="B130" s="147"/>
      <c r="C130" s="148" t="s">
        <v>114</v>
      </c>
      <c r="D130" s="149" t="s">
        <v>58</v>
      </c>
      <c r="E130" s="149" t="s">
        <v>54</v>
      </c>
      <c r="F130" s="149" t="s">
        <v>55</v>
      </c>
      <c r="G130" s="149" t="s">
        <v>115</v>
      </c>
      <c r="H130" s="149" t="s">
        <v>116</v>
      </c>
      <c r="I130" s="149" t="s">
        <v>117</v>
      </c>
      <c r="J130" s="150" t="s">
        <v>95</v>
      </c>
      <c r="K130" s="151" t="s">
        <v>118</v>
      </c>
      <c r="L130" s="152"/>
      <c r="M130" s="84" t="s">
        <v>1</v>
      </c>
      <c r="N130" s="85" t="s">
        <v>37</v>
      </c>
      <c r="O130" s="85" t="s">
        <v>119</v>
      </c>
      <c r="P130" s="85" t="s">
        <v>120</v>
      </c>
      <c r="Q130" s="85" t="s">
        <v>121</v>
      </c>
      <c r="R130" s="85" t="s">
        <v>122</v>
      </c>
      <c r="S130" s="85" t="s">
        <v>123</v>
      </c>
      <c r="T130" s="86" t="s">
        <v>124</v>
      </c>
      <c r="U130" s="146"/>
      <c r="V130" s="146"/>
      <c r="W130" s="146"/>
      <c r="X130" s="146"/>
      <c r="Y130" s="146"/>
      <c r="Z130" s="146"/>
      <c r="AA130" s="146"/>
      <c r="AB130" s="146"/>
      <c r="AC130" s="146"/>
      <c r="AD130" s="146"/>
      <c r="AE130" s="146"/>
    </row>
    <row r="131" s="2" customFormat="1" ht="22.8" customHeight="1">
      <c r="A131" s="36"/>
      <c r="B131" s="37"/>
      <c r="C131" s="91" t="s">
        <v>125</v>
      </c>
      <c r="D131" s="36"/>
      <c r="E131" s="36"/>
      <c r="F131" s="36"/>
      <c r="G131" s="36"/>
      <c r="H131" s="36"/>
      <c r="I131" s="36"/>
      <c r="J131" s="153">
        <f>BK131</f>
        <v>0</v>
      </c>
      <c r="K131" s="36"/>
      <c r="L131" s="37"/>
      <c r="M131" s="87"/>
      <c r="N131" s="71"/>
      <c r="O131" s="88"/>
      <c r="P131" s="154">
        <f>P132+P210+P215+P234</f>
        <v>0</v>
      </c>
      <c r="Q131" s="88"/>
      <c r="R131" s="154">
        <f>R132+R210+R215+R234</f>
        <v>546.66427699999997</v>
      </c>
      <c r="S131" s="88"/>
      <c r="T131" s="155">
        <f>T132+T210+T215+T234</f>
        <v>346.69600000000003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72</v>
      </c>
      <c r="AU131" s="17" t="s">
        <v>97</v>
      </c>
      <c r="BK131" s="156">
        <f>BK132+BK210+BK215+BK234</f>
        <v>0</v>
      </c>
    </row>
    <row r="132" s="12" customFormat="1" ht="25.92" customHeight="1">
      <c r="A132" s="12"/>
      <c r="B132" s="157"/>
      <c r="C132" s="12"/>
      <c r="D132" s="158" t="s">
        <v>72</v>
      </c>
      <c r="E132" s="159" t="s">
        <v>126</v>
      </c>
      <c r="F132" s="159" t="s">
        <v>127</v>
      </c>
      <c r="G132" s="12"/>
      <c r="H132" s="12"/>
      <c r="I132" s="160"/>
      <c r="J132" s="161">
        <f>BK132</f>
        <v>0</v>
      </c>
      <c r="K132" s="12"/>
      <c r="L132" s="157"/>
      <c r="M132" s="162"/>
      <c r="N132" s="163"/>
      <c r="O132" s="163"/>
      <c r="P132" s="164">
        <f>P133+P155+P162+P169+P190+P201+P208</f>
        <v>0</v>
      </c>
      <c r="Q132" s="163"/>
      <c r="R132" s="164">
        <f>R133+R155+R162+R169+R190+R201+R208</f>
        <v>517.60117700000001</v>
      </c>
      <c r="S132" s="163"/>
      <c r="T132" s="165">
        <f>T133+T155+T162+T169+T190+T201+T208</f>
        <v>346.69600000000003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8" t="s">
        <v>81</v>
      </c>
      <c r="AT132" s="166" t="s">
        <v>72</v>
      </c>
      <c r="AU132" s="166" t="s">
        <v>73</v>
      </c>
      <c r="AY132" s="158" t="s">
        <v>128</v>
      </c>
      <c r="BK132" s="167">
        <f>BK133+BK155+BK162+BK169+BK190+BK201+BK208</f>
        <v>0</v>
      </c>
    </row>
    <row r="133" s="12" customFormat="1" ht="22.8" customHeight="1">
      <c r="A133" s="12"/>
      <c r="B133" s="157"/>
      <c r="C133" s="12"/>
      <c r="D133" s="158" t="s">
        <v>72</v>
      </c>
      <c r="E133" s="168" t="s">
        <v>81</v>
      </c>
      <c r="F133" s="168" t="s">
        <v>129</v>
      </c>
      <c r="G133" s="12"/>
      <c r="H133" s="12"/>
      <c r="I133" s="160"/>
      <c r="J133" s="169">
        <f>BK133</f>
        <v>0</v>
      </c>
      <c r="K133" s="12"/>
      <c r="L133" s="157"/>
      <c r="M133" s="162"/>
      <c r="N133" s="163"/>
      <c r="O133" s="163"/>
      <c r="P133" s="164">
        <f>SUM(P134:P154)</f>
        <v>0</v>
      </c>
      <c r="Q133" s="163"/>
      <c r="R133" s="164">
        <f>SUM(R134:R154)</f>
        <v>0.010500000000000001</v>
      </c>
      <c r="S133" s="163"/>
      <c r="T133" s="165">
        <f>SUM(T134:T154)</f>
        <v>346.69600000000003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8" t="s">
        <v>81</v>
      </c>
      <c r="AT133" s="166" t="s">
        <v>72</v>
      </c>
      <c r="AU133" s="166" t="s">
        <v>81</v>
      </c>
      <c r="AY133" s="158" t="s">
        <v>128</v>
      </c>
      <c r="BK133" s="167">
        <f>SUM(BK134:BK154)</f>
        <v>0</v>
      </c>
    </row>
    <row r="134" s="2" customFormat="1" ht="14.4" customHeight="1">
      <c r="A134" s="36"/>
      <c r="B134" s="170"/>
      <c r="C134" s="171" t="s">
        <v>130</v>
      </c>
      <c r="D134" s="171" t="s">
        <v>131</v>
      </c>
      <c r="E134" s="172" t="s">
        <v>132</v>
      </c>
      <c r="F134" s="173" t="s">
        <v>133</v>
      </c>
      <c r="G134" s="174" t="s">
        <v>134</v>
      </c>
      <c r="H134" s="175">
        <v>1050</v>
      </c>
      <c r="I134" s="176"/>
      <c r="J134" s="177">
        <f>ROUND(I134*H134,2)</f>
        <v>0</v>
      </c>
      <c r="K134" s="178"/>
      <c r="L134" s="37"/>
      <c r="M134" s="179" t="s">
        <v>1</v>
      </c>
      <c r="N134" s="180" t="s">
        <v>38</v>
      </c>
      <c r="O134" s="75"/>
      <c r="P134" s="181">
        <f>O134*H134</f>
        <v>0</v>
      </c>
      <c r="Q134" s="181">
        <v>0</v>
      </c>
      <c r="R134" s="181">
        <f>Q134*H134</f>
        <v>0</v>
      </c>
      <c r="S134" s="181">
        <v>0.33000000000000002</v>
      </c>
      <c r="T134" s="182">
        <f>S134*H134</f>
        <v>346.5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135</v>
      </c>
      <c r="AT134" s="183" t="s">
        <v>131</v>
      </c>
      <c r="AU134" s="183" t="s">
        <v>83</v>
      </c>
      <c r="AY134" s="17" t="s">
        <v>128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81</v>
      </c>
      <c r="BK134" s="184">
        <f>ROUND(I134*H134,2)</f>
        <v>0</v>
      </c>
      <c r="BL134" s="17" t="s">
        <v>135</v>
      </c>
      <c r="BM134" s="183" t="s">
        <v>136</v>
      </c>
    </row>
    <row r="135" s="2" customFormat="1" ht="14.4" customHeight="1">
      <c r="A135" s="36"/>
      <c r="B135" s="170"/>
      <c r="C135" s="171" t="s">
        <v>83</v>
      </c>
      <c r="D135" s="171" t="s">
        <v>131</v>
      </c>
      <c r="E135" s="172" t="s">
        <v>137</v>
      </c>
      <c r="F135" s="173" t="s">
        <v>138</v>
      </c>
      <c r="G135" s="174" t="s">
        <v>134</v>
      </c>
      <c r="H135" s="175">
        <v>2</v>
      </c>
      <c r="I135" s="176"/>
      <c r="J135" s="177">
        <f>ROUND(I135*H135,2)</f>
        <v>0</v>
      </c>
      <c r="K135" s="178"/>
      <c r="L135" s="37"/>
      <c r="M135" s="179" t="s">
        <v>1</v>
      </c>
      <c r="N135" s="180" t="s">
        <v>38</v>
      </c>
      <c r="O135" s="75"/>
      <c r="P135" s="181">
        <f>O135*H135</f>
        <v>0</v>
      </c>
      <c r="Q135" s="181">
        <v>0</v>
      </c>
      <c r="R135" s="181">
        <f>Q135*H135</f>
        <v>0</v>
      </c>
      <c r="S135" s="181">
        <v>0.098000000000000004</v>
      </c>
      <c r="T135" s="182">
        <f>S135*H135</f>
        <v>0.19600000000000001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135</v>
      </c>
      <c r="AT135" s="183" t="s">
        <v>131</v>
      </c>
      <c r="AU135" s="183" t="s">
        <v>83</v>
      </c>
      <c r="AY135" s="17" t="s">
        <v>128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81</v>
      </c>
      <c r="BK135" s="184">
        <f>ROUND(I135*H135,2)</f>
        <v>0</v>
      </c>
      <c r="BL135" s="17" t="s">
        <v>135</v>
      </c>
      <c r="BM135" s="183" t="s">
        <v>139</v>
      </c>
    </row>
    <row r="136" s="2" customFormat="1" ht="14.4" customHeight="1">
      <c r="A136" s="36"/>
      <c r="B136" s="170"/>
      <c r="C136" s="171" t="s">
        <v>140</v>
      </c>
      <c r="D136" s="171" t="s">
        <v>131</v>
      </c>
      <c r="E136" s="172" t="s">
        <v>141</v>
      </c>
      <c r="F136" s="173" t="s">
        <v>142</v>
      </c>
      <c r="G136" s="174" t="s">
        <v>143</v>
      </c>
      <c r="H136" s="175">
        <v>402.75999999999999</v>
      </c>
      <c r="I136" s="176"/>
      <c r="J136" s="177">
        <f>ROUND(I136*H136,2)</f>
        <v>0</v>
      </c>
      <c r="K136" s="178"/>
      <c r="L136" s="37"/>
      <c r="M136" s="179" t="s">
        <v>1</v>
      </c>
      <c r="N136" s="180" t="s">
        <v>38</v>
      </c>
      <c r="O136" s="75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3" t="s">
        <v>135</v>
      </c>
      <c r="AT136" s="183" t="s">
        <v>131</v>
      </c>
      <c r="AU136" s="183" t="s">
        <v>83</v>
      </c>
      <c r="AY136" s="17" t="s">
        <v>128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7" t="s">
        <v>81</v>
      </c>
      <c r="BK136" s="184">
        <f>ROUND(I136*H136,2)</f>
        <v>0</v>
      </c>
      <c r="BL136" s="17" t="s">
        <v>135</v>
      </c>
      <c r="BM136" s="183" t="s">
        <v>144</v>
      </c>
    </row>
    <row r="137" s="13" customFormat="1">
      <c r="A137" s="13"/>
      <c r="B137" s="185"/>
      <c r="C137" s="13"/>
      <c r="D137" s="186" t="s">
        <v>145</v>
      </c>
      <c r="E137" s="187" t="s">
        <v>1</v>
      </c>
      <c r="F137" s="188" t="s">
        <v>146</v>
      </c>
      <c r="G137" s="13"/>
      <c r="H137" s="189">
        <v>37.600000000000001</v>
      </c>
      <c r="I137" s="190"/>
      <c r="J137" s="13"/>
      <c r="K137" s="13"/>
      <c r="L137" s="185"/>
      <c r="M137" s="191"/>
      <c r="N137" s="192"/>
      <c r="O137" s="192"/>
      <c r="P137" s="192"/>
      <c r="Q137" s="192"/>
      <c r="R137" s="192"/>
      <c r="S137" s="192"/>
      <c r="T137" s="19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145</v>
      </c>
      <c r="AU137" s="187" t="s">
        <v>83</v>
      </c>
      <c r="AV137" s="13" t="s">
        <v>83</v>
      </c>
      <c r="AW137" s="13" t="s">
        <v>30</v>
      </c>
      <c r="AX137" s="13" t="s">
        <v>73</v>
      </c>
      <c r="AY137" s="187" t="s">
        <v>128</v>
      </c>
    </row>
    <row r="138" s="13" customFormat="1">
      <c r="A138" s="13"/>
      <c r="B138" s="185"/>
      <c r="C138" s="13"/>
      <c r="D138" s="186" t="s">
        <v>145</v>
      </c>
      <c r="E138" s="187" t="s">
        <v>1</v>
      </c>
      <c r="F138" s="188" t="s">
        <v>147</v>
      </c>
      <c r="G138" s="13"/>
      <c r="H138" s="189">
        <v>335.92000000000002</v>
      </c>
      <c r="I138" s="190"/>
      <c r="J138" s="13"/>
      <c r="K138" s="13"/>
      <c r="L138" s="185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145</v>
      </c>
      <c r="AU138" s="187" t="s">
        <v>83</v>
      </c>
      <c r="AV138" s="13" t="s">
        <v>83</v>
      </c>
      <c r="AW138" s="13" t="s">
        <v>30</v>
      </c>
      <c r="AX138" s="13" t="s">
        <v>73</v>
      </c>
      <c r="AY138" s="187" t="s">
        <v>128</v>
      </c>
    </row>
    <row r="139" s="13" customFormat="1">
      <c r="A139" s="13"/>
      <c r="B139" s="185"/>
      <c r="C139" s="13"/>
      <c r="D139" s="186" t="s">
        <v>145</v>
      </c>
      <c r="E139" s="187" t="s">
        <v>1</v>
      </c>
      <c r="F139" s="188" t="s">
        <v>148</v>
      </c>
      <c r="G139" s="13"/>
      <c r="H139" s="189">
        <v>8.1600000000000001</v>
      </c>
      <c r="I139" s="190"/>
      <c r="J139" s="13"/>
      <c r="K139" s="13"/>
      <c r="L139" s="185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145</v>
      </c>
      <c r="AU139" s="187" t="s">
        <v>83</v>
      </c>
      <c r="AV139" s="13" t="s">
        <v>83</v>
      </c>
      <c r="AW139" s="13" t="s">
        <v>30</v>
      </c>
      <c r="AX139" s="13" t="s">
        <v>73</v>
      </c>
      <c r="AY139" s="187" t="s">
        <v>128</v>
      </c>
    </row>
    <row r="140" s="13" customFormat="1">
      <c r="A140" s="13"/>
      <c r="B140" s="185"/>
      <c r="C140" s="13"/>
      <c r="D140" s="186" t="s">
        <v>145</v>
      </c>
      <c r="E140" s="187" t="s">
        <v>1</v>
      </c>
      <c r="F140" s="188" t="s">
        <v>149</v>
      </c>
      <c r="G140" s="13"/>
      <c r="H140" s="189">
        <v>21.079999999999998</v>
      </c>
      <c r="I140" s="190"/>
      <c r="J140" s="13"/>
      <c r="K140" s="13"/>
      <c r="L140" s="185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7" t="s">
        <v>145</v>
      </c>
      <c r="AU140" s="187" t="s">
        <v>83</v>
      </c>
      <c r="AV140" s="13" t="s">
        <v>83</v>
      </c>
      <c r="AW140" s="13" t="s">
        <v>30</v>
      </c>
      <c r="AX140" s="13" t="s">
        <v>73</v>
      </c>
      <c r="AY140" s="187" t="s">
        <v>128</v>
      </c>
    </row>
    <row r="141" s="14" customFormat="1">
      <c r="A141" s="14"/>
      <c r="B141" s="194"/>
      <c r="C141" s="14"/>
      <c r="D141" s="186" t="s">
        <v>145</v>
      </c>
      <c r="E141" s="195" t="s">
        <v>1</v>
      </c>
      <c r="F141" s="196" t="s">
        <v>150</v>
      </c>
      <c r="G141" s="14"/>
      <c r="H141" s="197">
        <v>402.75999999999999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145</v>
      </c>
      <c r="AU141" s="195" t="s">
        <v>83</v>
      </c>
      <c r="AV141" s="14" t="s">
        <v>135</v>
      </c>
      <c r="AW141" s="14" t="s">
        <v>30</v>
      </c>
      <c r="AX141" s="14" t="s">
        <v>81</v>
      </c>
      <c r="AY141" s="195" t="s">
        <v>128</v>
      </c>
    </row>
    <row r="142" s="2" customFormat="1" ht="14.4" customHeight="1">
      <c r="A142" s="36"/>
      <c r="B142" s="170"/>
      <c r="C142" s="171" t="s">
        <v>135</v>
      </c>
      <c r="D142" s="171" t="s">
        <v>131</v>
      </c>
      <c r="E142" s="172" t="s">
        <v>151</v>
      </c>
      <c r="F142" s="173" t="s">
        <v>152</v>
      </c>
      <c r="G142" s="174" t="s">
        <v>143</v>
      </c>
      <c r="H142" s="175">
        <v>402.75999999999999</v>
      </c>
      <c r="I142" s="176"/>
      <c r="J142" s="177">
        <f>ROUND(I142*H142,2)</f>
        <v>0</v>
      </c>
      <c r="K142" s="178"/>
      <c r="L142" s="37"/>
      <c r="M142" s="179" t="s">
        <v>1</v>
      </c>
      <c r="N142" s="180" t="s">
        <v>38</v>
      </c>
      <c r="O142" s="75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3" t="s">
        <v>135</v>
      </c>
      <c r="AT142" s="183" t="s">
        <v>131</v>
      </c>
      <c r="AU142" s="183" t="s">
        <v>83</v>
      </c>
      <c r="AY142" s="17" t="s">
        <v>128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7" t="s">
        <v>81</v>
      </c>
      <c r="BK142" s="184">
        <f>ROUND(I142*H142,2)</f>
        <v>0</v>
      </c>
      <c r="BL142" s="17" t="s">
        <v>135</v>
      </c>
      <c r="BM142" s="183" t="s">
        <v>153</v>
      </c>
    </row>
    <row r="143" s="13" customFormat="1">
      <c r="A143" s="13"/>
      <c r="B143" s="185"/>
      <c r="C143" s="13"/>
      <c r="D143" s="186" t="s">
        <v>145</v>
      </c>
      <c r="E143" s="187" t="s">
        <v>1</v>
      </c>
      <c r="F143" s="188" t="s">
        <v>154</v>
      </c>
      <c r="G143" s="13"/>
      <c r="H143" s="189">
        <v>402.75999999999999</v>
      </c>
      <c r="I143" s="190"/>
      <c r="J143" s="13"/>
      <c r="K143" s="13"/>
      <c r="L143" s="185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7" t="s">
        <v>145</v>
      </c>
      <c r="AU143" s="187" t="s">
        <v>83</v>
      </c>
      <c r="AV143" s="13" t="s">
        <v>83</v>
      </c>
      <c r="AW143" s="13" t="s">
        <v>30</v>
      </c>
      <c r="AX143" s="13" t="s">
        <v>73</v>
      </c>
      <c r="AY143" s="187" t="s">
        <v>128</v>
      </c>
    </row>
    <row r="144" s="14" customFormat="1">
      <c r="A144" s="14"/>
      <c r="B144" s="194"/>
      <c r="C144" s="14"/>
      <c r="D144" s="186" t="s">
        <v>145</v>
      </c>
      <c r="E144" s="195" t="s">
        <v>1</v>
      </c>
      <c r="F144" s="196" t="s">
        <v>150</v>
      </c>
      <c r="G144" s="14"/>
      <c r="H144" s="197">
        <v>402.75999999999999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145</v>
      </c>
      <c r="AU144" s="195" t="s">
        <v>83</v>
      </c>
      <c r="AV144" s="14" t="s">
        <v>135</v>
      </c>
      <c r="AW144" s="14" t="s">
        <v>30</v>
      </c>
      <c r="AX144" s="14" t="s">
        <v>81</v>
      </c>
      <c r="AY144" s="195" t="s">
        <v>128</v>
      </c>
    </row>
    <row r="145" s="2" customFormat="1" ht="14.4" customHeight="1">
      <c r="A145" s="36"/>
      <c r="B145" s="170"/>
      <c r="C145" s="171" t="s">
        <v>155</v>
      </c>
      <c r="D145" s="171" t="s">
        <v>131</v>
      </c>
      <c r="E145" s="172" t="s">
        <v>156</v>
      </c>
      <c r="F145" s="173" t="s">
        <v>157</v>
      </c>
      <c r="G145" s="174" t="s">
        <v>158</v>
      </c>
      <c r="H145" s="175">
        <v>724.96799999999996</v>
      </c>
      <c r="I145" s="176"/>
      <c r="J145" s="177">
        <f>ROUND(I145*H145,2)</f>
        <v>0</v>
      </c>
      <c r="K145" s="178"/>
      <c r="L145" s="37"/>
      <c r="M145" s="179" t="s">
        <v>1</v>
      </c>
      <c r="N145" s="180" t="s">
        <v>38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135</v>
      </c>
      <c r="AT145" s="183" t="s">
        <v>131</v>
      </c>
      <c r="AU145" s="183" t="s">
        <v>83</v>
      </c>
      <c r="AY145" s="17" t="s">
        <v>128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81</v>
      </c>
      <c r="BK145" s="184">
        <f>ROUND(I145*H145,2)</f>
        <v>0</v>
      </c>
      <c r="BL145" s="17" t="s">
        <v>135</v>
      </c>
      <c r="BM145" s="183" t="s">
        <v>159</v>
      </c>
    </row>
    <row r="146" s="13" customFormat="1">
      <c r="A146" s="13"/>
      <c r="B146" s="185"/>
      <c r="C146" s="13"/>
      <c r="D146" s="186" t="s">
        <v>145</v>
      </c>
      <c r="E146" s="187" t="s">
        <v>1</v>
      </c>
      <c r="F146" s="188" t="s">
        <v>160</v>
      </c>
      <c r="G146" s="13"/>
      <c r="H146" s="189">
        <v>724.96799999999996</v>
      </c>
      <c r="I146" s="190"/>
      <c r="J146" s="13"/>
      <c r="K146" s="13"/>
      <c r="L146" s="185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7" t="s">
        <v>145</v>
      </c>
      <c r="AU146" s="187" t="s">
        <v>83</v>
      </c>
      <c r="AV146" s="13" t="s">
        <v>83</v>
      </c>
      <c r="AW146" s="13" t="s">
        <v>30</v>
      </c>
      <c r="AX146" s="13" t="s">
        <v>73</v>
      </c>
      <c r="AY146" s="187" t="s">
        <v>128</v>
      </c>
    </row>
    <row r="147" s="14" customFormat="1">
      <c r="A147" s="14"/>
      <c r="B147" s="194"/>
      <c r="C147" s="14"/>
      <c r="D147" s="186" t="s">
        <v>145</v>
      </c>
      <c r="E147" s="195" t="s">
        <v>1</v>
      </c>
      <c r="F147" s="196" t="s">
        <v>150</v>
      </c>
      <c r="G147" s="14"/>
      <c r="H147" s="197">
        <v>724.96799999999996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145</v>
      </c>
      <c r="AU147" s="195" t="s">
        <v>83</v>
      </c>
      <c r="AV147" s="14" t="s">
        <v>135</v>
      </c>
      <c r="AW147" s="14" t="s">
        <v>30</v>
      </c>
      <c r="AX147" s="14" t="s">
        <v>81</v>
      </c>
      <c r="AY147" s="195" t="s">
        <v>128</v>
      </c>
    </row>
    <row r="148" s="2" customFormat="1" ht="14.4" customHeight="1">
      <c r="A148" s="36"/>
      <c r="B148" s="170"/>
      <c r="C148" s="171" t="s">
        <v>161</v>
      </c>
      <c r="D148" s="171" t="s">
        <v>131</v>
      </c>
      <c r="E148" s="172" t="s">
        <v>162</v>
      </c>
      <c r="F148" s="173" t="s">
        <v>163</v>
      </c>
      <c r="G148" s="174" t="s">
        <v>134</v>
      </c>
      <c r="H148" s="175">
        <v>700</v>
      </c>
      <c r="I148" s="176"/>
      <c r="J148" s="177">
        <f>ROUND(I148*H148,2)</f>
        <v>0</v>
      </c>
      <c r="K148" s="178"/>
      <c r="L148" s="37"/>
      <c r="M148" s="179" t="s">
        <v>1</v>
      </c>
      <c r="N148" s="180" t="s">
        <v>38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135</v>
      </c>
      <c r="AT148" s="183" t="s">
        <v>131</v>
      </c>
      <c r="AU148" s="183" t="s">
        <v>83</v>
      </c>
      <c r="AY148" s="17" t="s">
        <v>128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81</v>
      </c>
      <c r="BK148" s="184">
        <f>ROUND(I148*H148,2)</f>
        <v>0</v>
      </c>
      <c r="BL148" s="17" t="s">
        <v>135</v>
      </c>
      <c r="BM148" s="183" t="s">
        <v>164</v>
      </c>
    </row>
    <row r="149" s="2" customFormat="1" ht="14.4" customHeight="1">
      <c r="A149" s="36"/>
      <c r="B149" s="170"/>
      <c r="C149" s="171" t="s">
        <v>165</v>
      </c>
      <c r="D149" s="171" t="s">
        <v>131</v>
      </c>
      <c r="E149" s="172" t="s">
        <v>166</v>
      </c>
      <c r="F149" s="173" t="s">
        <v>167</v>
      </c>
      <c r="G149" s="174" t="s">
        <v>134</v>
      </c>
      <c r="H149" s="175">
        <v>700</v>
      </c>
      <c r="I149" s="176"/>
      <c r="J149" s="177">
        <f>ROUND(I149*H149,2)</f>
        <v>0</v>
      </c>
      <c r="K149" s="178"/>
      <c r="L149" s="37"/>
      <c r="M149" s="179" t="s">
        <v>1</v>
      </c>
      <c r="N149" s="180" t="s">
        <v>38</v>
      </c>
      <c r="O149" s="75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3" t="s">
        <v>135</v>
      </c>
      <c r="AT149" s="183" t="s">
        <v>131</v>
      </c>
      <c r="AU149" s="183" t="s">
        <v>83</v>
      </c>
      <c r="AY149" s="17" t="s">
        <v>128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7" t="s">
        <v>81</v>
      </c>
      <c r="BK149" s="184">
        <f>ROUND(I149*H149,2)</f>
        <v>0</v>
      </c>
      <c r="BL149" s="17" t="s">
        <v>135</v>
      </c>
      <c r="BM149" s="183" t="s">
        <v>168</v>
      </c>
    </row>
    <row r="150" s="2" customFormat="1" ht="14.4" customHeight="1">
      <c r="A150" s="36"/>
      <c r="B150" s="170"/>
      <c r="C150" s="202" t="s">
        <v>169</v>
      </c>
      <c r="D150" s="202" t="s">
        <v>170</v>
      </c>
      <c r="E150" s="203" t="s">
        <v>171</v>
      </c>
      <c r="F150" s="204" t="s">
        <v>172</v>
      </c>
      <c r="G150" s="205" t="s">
        <v>173</v>
      </c>
      <c r="H150" s="206">
        <v>10.5</v>
      </c>
      <c r="I150" s="207"/>
      <c r="J150" s="208">
        <f>ROUND(I150*H150,2)</f>
        <v>0</v>
      </c>
      <c r="K150" s="209"/>
      <c r="L150" s="210"/>
      <c r="M150" s="211" t="s">
        <v>1</v>
      </c>
      <c r="N150" s="212" t="s">
        <v>38</v>
      </c>
      <c r="O150" s="75"/>
      <c r="P150" s="181">
        <f>O150*H150</f>
        <v>0</v>
      </c>
      <c r="Q150" s="181">
        <v>0.001</v>
      </c>
      <c r="R150" s="181">
        <f>Q150*H150</f>
        <v>0.010500000000000001</v>
      </c>
      <c r="S150" s="181">
        <v>0</v>
      </c>
      <c r="T150" s="182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3" t="s">
        <v>169</v>
      </c>
      <c r="AT150" s="183" t="s">
        <v>170</v>
      </c>
      <c r="AU150" s="183" t="s">
        <v>83</v>
      </c>
      <c r="AY150" s="17" t="s">
        <v>128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7" t="s">
        <v>81</v>
      </c>
      <c r="BK150" s="184">
        <f>ROUND(I150*H150,2)</f>
        <v>0</v>
      </c>
      <c r="BL150" s="17" t="s">
        <v>135</v>
      </c>
      <c r="BM150" s="183" t="s">
        <v>174</v>
      </c>
    </row>
    <row r="151" s="13" customFormat="1">
      <c r="A151" s="13"/>
      <c r="B151" s="185"/>
      <c r="C151" s="13"/>
      <c r="D151" s="186" t="s">
        <v>145</v>
      </c>
      <c r="E151" s="13"/>
      <c r="F151" s="188" t="s">
        <v>175</v>
      </c>
      <c r="G151" s="13"/>
      <c r="H151" s="189">
        <v>10.5</v>
      </c>
      <c r="I151" s="190"/>
      <c r="J151" s="13"/>
      <c r="K151" s="13"/>
      <c r="L151" s="185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145</v>
      </c>
      <c r="AU151" s="187" t="s">
        <v>83</v>
      </c>
      <c r="AV151" s="13" t="s">
        <v>83</v>
      </c>
      <c r="AW151" s="13" t="s">
        <v>3</v>
      </c>
      <c r="AX151" s="13" t="s">
        <v>81</v>
      </c>
      <c r="AY151" s="187" t="s">
        <v>128</v>
      </c>
    </row>
    <row r="152" s="2" customFormat="1" ht="14.4" customHeight="1">
      <c r="A152" s="36"/>
      <c r="B152" s="170"/>
      <c r="C152" s="171" t="s">
        <v>176</v>
      </c>
      <c r="D152" s="171" t="s">
        <v>131</v>
      </c>
      <c r="E152" s="172" t="s">
        <v>177</v>
      </c>
      <c r="F152" s="173" t="s">
        <v>178</v>
      </c>
      <c r="G152" s="174" t="s">
        <v>134</v>
      </c>
      <c r="H152" s="175">
        <v>1069</v>
      </c>
      <c r="I152" s="176"/>
      <c r="J152" s="177">
        <f>ROUND(I152*H152,2)</f>
        <v>0</v>
      </c>
      <c r="K152" s="178"/>
      <c r="L152" s="37"/>
      <c r="M152" s="179" t="s">
        <v>1</v>
      </c>
      <c r="N152" s="180" t="s">
        <v>38</v>
      </c>
      <c r="O152" s="75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135</v>
      </c>
      <c r="AT152" s="183" t="s">
        <v>131</v>
      </c>
      <c r="AU152" s="183" t="s">
        <v>83</v>
      </c>
      <c r="AY152" s="17" t="s">
        <v>128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81</v>
      </c>
      <c r="BK152" s="184">
        <f>ROUND(I152*H152,2)</f>
        <v>0</v>
      </c>
      <c r="BL152" s="17" t="s">
        <v>135</v>
      </c>
      <c r="BM152" s="183" t="s">
        <v>179</v>
      </c>
    </row>
    <row r="153" s="13" customFormat="1">
      <c r="A153" s="13"/>
      <c r="B153" s="185"/>
      <c r="C153" s="13"/>
      <c r="D153" s="186" t="s">
        <v>145</v>
      </c>
      <c r="E153" s="187" t="s">
        <v>1</v>
      </c>
      <c r="F153" s="188" t="s">
        <v>180</v>
      </c>
      <c r="G153" s="13"/>
      <c r="H153" s="189">
        <v>1069</v>
      </c>
      <c r="I153" s="190"/>
      <c r="J153" s="13"/>
      <c r="K153" s="13"/>
      <c r="L153" s="185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145</v>
      </c>
      <c r="AU153" s="187" t="s">
        <v>83</v>
      </c>
      <c r="AV153" s="13" t="s">
        <v>83</v>
      </c>
      <c r="AW153" s="13" t="s">
        <v>30</v>
      </c>
      <c r="AX153" s="13" t="s">
        <v>73</v>
      </c>
      <c r="AY153" s="187" t="s">
        <v>128</v>
      </c>
    </row>
    <row r="154" s="14" customFormat="1">
      <c r="A154" s="14"/>
      <c r="B154" s="194"/>
      <c r="C154" s="14"/>
      <c r="D154" s="186" t="s">
        <v>145</v>
      </c>
      <c r="E154" s="195" t="s">
        <v>1</v>
      </c>
      <c r="F154" s="196" t="s">
        <v>150</v>
      </c>
      <c r="G154" s="14"/>
      <c r="H154" s="197">
        <v>1069</v>
      </c>
      <c r="I154" s="198"/>
      <c r="J154" s="14"/>
      <c r="K154" s="14"/>
      <c r="L154" s="194"/>
      <c r="M154" s="199"/>
      <c r="N154" s="200"/>
      <c r="O154" s="200"/>
      <c r="P154" s="200"/>
      <c r="Q154" s="200"/>
      <c r="R154" s="200"/>
      <c r="S154" s="200"/>
      <c r="T154" s="20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5" t="s">
        <v>145</v>
      </c>
      <c r="AU154" s="195" t="s">
        <v>83</v>
      </c>
      <c r="AV154" s="14" t="s">
        <v>135</v>
      </c>
      <c r="AW154" s="14" t="s">
        <v>30</v>
      </c>
      <c r="AX154" s="14" t="s">
        <v>81</v>
      </c>
      <c r="AY154" s="195" t="s">
        <v>128</v>
      </c>
    </row>
    <row r="155" s="12" customFormat="1" ht="22.8" customHeight="1">
      <c r="A155" s="12"/>
      <c r="B155" s="157"/>
      <c r="C155" s="12"/>
      <c r="D155" s="158" t="s">
        <v>72</v>
      </c>
      <c r="E155" s="168" t="s">
        <v>83</v>
      </c>
      <c r="F155" s="168" t="s">
        <v>181</v>
      </c>
      <c r="G155" s="12"/>
      <c r="H155" s="12"/>
      <c r="I155" s="160"/>
      <c r="J155" s="169">
        <f>BK155</f>
        <v>0</v>
      </c>
      <c r="K155" s="12"/>
      <c r="L155" s="157"/>
      <c r="M155" s="162"/>
      <c r="N155" s="163"/>
      <c r="O155" s="163"/>
      <c r="P155" s="164">
        <f>SUM(P156:P161)</f>
        <v>0</v>
      </c>
      <c r="Q155" s="163"/>
      <c r="R155" s="164">
        <f>SUM(R156:R161)</f>
        <v>6.1332249999999995</v>
      </c>
      <c r="S155" s="163"/>
      <c r="T155" s="165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8" t="s">
        <v>81</v>
      </c>
      <c r="AT155" s="166" t="s">
        <v>72</v>
      </c>
      <c r="AU155" s="166" t="s">
        <v>81</v>
      </c>
      <c r="AY155" s="158" t="s">
        <v>128</v>
      </c>
      <c r="BK155" s="167">
        <f>SUM(BK156:BK161)</f>
        <v>0</v>
      </c>
    </row>
    <row r="156" s="2" customFormat="1" ht="14.4" customHeight="1">
      <c r="A156" s="36"/>
      <c r="B156" s="170"/>
      <c r="C156" s="171" t="s">
        <v>182</v>
      </c>
      <c r="D156" s="171" t="s">
        <v>131</v>
      </c>
      <c r="E156" s="172" t="s">
        <v>183</v>
      </c>
      <c r="F156" s="173" t="s">
        <v>184</v>
      </c>
      <c r="G156" s="174" t="s">
        <v>134</v>
      </c>
      <c r="H156" s="175">
        <v>24</v>
      </c>
      <c r="I156" s="176"/>
      <c r="J156" s="177">
        <f>ROUND(I156*H156,2)</f>
        <v>0</v>
      </c>
      <c r="K156" s="178"/>
      <c r="L156" s="37"/>
      <c r="M156" s="179" t="s">
        <v>1</v>
      </c>
      <c r="N156" s="180" t="s">
        <v>38</v>
      </c>
      <c r="O156" s="75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3" t="s">
        <v>135</v>
      </c>
      <c r="AT156" s="183" t="s">
        <v>131</v>
      </c>
      <c r="AU156" s="183" t="s">
        <v>83</v>
      </c>
      <c r="AY156" s="17" t="s">
        <v>128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7" t="s">
        <v>81</v>
      </c>
      <c r="BK156" s="184">
        <f>ROUND(I156*H156,2)</f>
        <v>0</v>
      </c>
      <c r="BL156" s="17" t="s">
        <v>135</v>
      </c>
      <c r="BM156" s="183" t="s">
        <v>185</v>
      </c>
    </row>
    <row r="157" s="13" customFormat="1">
      <c r="A157" s="13"/>
      <c r="B157" s="185"/>
      <c r="C157" s="13"/>
      <c r="D157" s="186" t="s">
        <v>145</v>
      </c>
      <c r="E157" s="187" t="s">
        <v>1</v>
      </c>
      <c r="F157" s="188" t="s">
        <v>186</v>
      </c>
      <c r="G157" s="13"/>
      <c r="H157" s="189">
        <v>24</v>
      </c>
      <c r="I157" s="190"/>
      <c r="J157" s="13"/>
      <c r="K157" s="13"/>
      <c r="L157" s="185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145</v>
      </c>
      <c r="AU157" s="187" t="s">
        <v>83</v>
      </c>
      <c r="AV157" s="13" t="s">
        <v>83</v>
      </c>
      <c r="AW157" s="13" t="s">
        <v>30</v>
      </c>
      <c r="AX157" s="13" t="s">
        <v>73</v>
      </c>
      <c r="AY157" s="187" t="s">
        <v>128</v>
      </c>
    </row>
    <row r="158" s="14" customFormat="1">
      <c r="A158" s="14"/>
      <c r="B158" s="194"/>
      <c r="C158" s="14"/>
      <c r="D158" s="186" t="s">
        <v>145</v>
      </c>
      <c r="E158" s="195" t="s">
        <v>1</v>
      </c>
      <c r="F158" s="196" t="s">
        <v>150</v>
      </c>
      <c r="G158" s="14"/>
      <c r="H158" s="197">
        <v>24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145</v>
      </c>
      <c r="AU158" s="195" t="s">
        <v>83</v>
      </c>
      <c r="AV158" s="14" t="s">
        <v>135</v>
      </c>
      <c r="AW158" s="14" t="s">
        <v>30</v>
      </c>
      <c r="AX158" s="14" t="s">
        <v>81</v>
      </c>
      <c r="AY158" s="195" t="s">
        <v>128</v>
      </c>
    </row>
    <row r="159" s="2" customFormat="1" ht="14.4" customHeight="1">
      <c r="A159" s="36"/>
      <c r="B159" s="170"/>
      <c r="C159" s="171" t="s">
        <v>187</v>
      </c>
      <c r="D159" s="171" t="s">
        <v>131</v>
      </c>
      <c r="E159" s="172" t="s">
        <v>188</v>
      </c>
      <c r="F159" s="173" t="s">
        <v>189</v>
      </c>
      <c r="G159" s="174" t="s">
        <v>143</v>
      </c>
      <c r="H159" s="175">
        <v>2.5</v>
      </c>
      <c r="I159" s="176"/>
      <c r="J159" s="177">
        <f>ROUND(I159*H159,2)</f>
        <v>0</v>
      </c>
      <c r="K159" s="178"/>
      <c r="L159" s="37"/>
      <c r="M159" s="179" t="s">
        <v>1</v>
      </c>
      <c r="N159" s="180" t="s">
        <v>38</v>
      </c>
      <c r="O159" s="75"/>
      <c r="P159" s="181">
        <f>O159*H159</f>
        <v>0</v>
      </c>
      <c r="Q159" s="181">
        <v>2.45329</v>
      </c>
      <c r="R159" s="181">
        <f>Q159*H159</f>
        <v>6.1332249999999995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135</v>
      </c>
      <c r="AT159" s="183" t="s">
        <v>131</v>
      </c>
      <c r="AU159" s="183" t="s">
        <v>83</v>
      </c>
      <c r="AY159" s="17" t="s">
        <v>128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81</v>
      </c>
      <c r="BK159" s="184">
        <f>ROUND(I159*H159,2)</f>
        <v>0</v>
      </c>
      <c r="BL159" s="17" t="s">
        <v>135</v>
      </c>
      <c r="BM159" s="183" t="s">
        <v>190</v>
      </c>
    </row>
    <row r="160" s="13" customFormat="1">
      <c r="A160" s="13"/>
      <c r="B160" s="185"/>
      <c r="C160" s="13"/>
      <c r="D160" s="186" t="s">
        <v>145</v>
      </c>
      <c r="E160" s="187" t="s">
        <v>1</v>
      </c>
      <c r="F160" s="188" t="s">
        <v>191</v>
      </c>
      <c r="G160" s="13"/>
      <c r="H160" s="189">
        <v>2.5</v>
      </c>
      <c r="I160" s="190"/>
      <c r="J160" s="13"/>
      <c r="K160" s="13"/>
      <c r="L160" s="185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7" t="s">
        <v>145</v>
      </c>
      <c r="AU160" s="187" t="s">
        <v>83</v>
      </c>
      <c r="AV160" s="13" t="s">
        <v>83</v>
      </c>
      <c r="AW160" s="13" t="s">
        <v>30</v>
      </c>
      <c r="AX160" s="13" t="s">
        <v>73</v>
      </c>
      <c r="AY160" s="187" t="s">
        <v>128</v>
      </c>
    </row>
    <row r="161" s="14" customFormat="1">
      <c r="A161" s="14"/>
      <c r="B161" s="194"/>
      <c r="C161" s="14"/>
      <c r="D161" s="186" t="s">
        <v>145</v>
      </c>
      <c r="E161" s="195" t="s">
        <v>1</v>
      </c>
      <c r="F161" s="196" t="s">
        <v>150</v>
      </c>
      <c r="G161" s="14"/>
      <c r="H161" s="197">
        <v>2.5</v>
      </c>
      <c r="I161" s="198"/>
      <c r="J161" s="14"/>
      <c r="K161" s="14"/>
      <c r="L161" s="194"/>
      <c r="M161" s="199"/>
      <c r="N161" s="200"/>
      <c r="O161" s="200"/>
      <c r="P161" s="200"/>
      <c r="Q161" s="200"/>
      <c r="R161" s="200"/>
      <c r="S161" s="200"/>
      <c r="T161" s="20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5" t="s">
        <v>145</v>
      </c>
      <c r="AU161" s="195" t="s">
        <v>83</v>
      </c>
      <c r="AV161" s="14" t="s">
        <v>135</v>
      </c>
      <c r="AW161" s="14" t="s">
        <v>30</v>
      </c>
      <c r="AX161" s="14" t="s">
        <v>81</v>
      </c>
      <c r="AY161" s="195" t="s">
        <v>128</v>
      </c>
    </row>
    <row r="162" s="12" customFormat="1" ht="22.8" customHeight="1">
      <c r="A162" s="12"/>
      <c r="B162" s="157"/>
      <c r="C162" s="12"/>
      <c r="D162" s="158" t="s">
        <v>72</v>
      </c>
      <c r="E162" s="168" t="s">
        <v>140</v>
      </c>
      <c r="F162" s="168" t="s">
        <v>192</v>
      </c>
      <c r="G162" s="12"/>
      <c r="H162" s="12"/>
      <c r="I162" s="160"/>
      <c r="J162" s="169">
        <f>BK162</f>
        <v>0</v>
      </c>
      <c r="K162" s="12"/>
      <c r="L162" s="157"/>
      <c r="M162" s="162"/>
      <c r="N162" s="163"/>
      <c r="O162" s="163"/>
      <c r="P162" s="164">
        <f>SUM(P163:P168)</f>
        <v>0</v>
      </c>
      <c r="Q162" s="163"/>
      <c r="R162" s="164">
        <f>SUM(R163:R168)</f>
        <v>8.749649999999999</v>
      </c>
      <c r="S162" s="163"/>
      <c r="T162" s="165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8" t="s">
        <v>81</v>
      </c>
      <c r="AT162" s="166" t="s">
        <v>72</v>
      </c>
      <c r="AU162" s="166" t="s">
        <v>81</v>
      </c>
      <c r="AY162" s="158" t="s">
        <v>128</v>
      </c>
      <c r="BK162" s="167">
        <f>SUM(BK163:BK168)</f>
        <v>0</v>
      </c>
    </row>
    <row r="163" s="2" customFormat="1" ht="14.4" customHeight="1">
      <c r="A163" s="36"/>
      <c r="B163" s="170"/>
      <c r="C163" s="171" t="s">
        <v>193</v>
      </c>
      <c r="D163" s="171" t="s">
        <v>131</v>
      </c>
      <c r="E163" s="172" t="s">
        <v>194</v>
      </c>
      <c r="F163" s="173" t="s">
        <v>195</v>
      </c>
      <c r="G163" s="174" t="s">
        <v>196</v>
      </c>
      <c r="H163" s="175">
        <v>52.5</v>
      </c>
      <c r="I163" s="176"/>
      <c r="J163" s="177">
        <f>ROUND(I163*H163,2)</f>
        <v>0</v>
      </c>
      <c r="K163" s="178"/>
      <c r="L163" s="37"/>
      <c r="M163" s="179" t="s">
        <v>1</v>
      </c>
      <c r="N163" s="180" t="s">
        <v>38</v>
      </c>
      <c r="O163" s="75"/>
      <c r="P163" s="181">
        <f>O163*H163</f>
        <v>0</v>
      </c>
      <c r="Q163" s="181">
        <v>0.082659999999999997</v>
      </c>
      <c r="R163" s="181">
        <f>Q163*H163</f>
        <v>4.3396499999999998</v>
      </c>
      <c r="S163" s="181">
        <v>0</v>
      </c>
      <c r="T163" s="182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3" t="s">
        <v>135</v>
      </c>
      <c r="AT163" s="183" t="s">
        <v>131</v>
      </c>
      <c r="AU163" s="183" t="s">
        <v>83</v>
      </c>
      <c r="AY163" s="17" t="s">
        <v>128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7" t="s">
        <v>81</v>
      </c>
      <c r="BK163" s="184">
        <f>ROUND(I163*H163,2)</f>
        <v>0</v>
      </c>
      <c r="BL163" s="17" t="s">
        <v>135</v>
      </c>
      <c r="BM163" s="183" t="s">
        <v>197</v>
      </c>
    </row>
    <row r="164" s="13" customFormat="1">
      <c r="A164" s="13"/>
      <c r="B164" s="185"/>
      <c r="C164" s="13"/>
      <c r="D164" s="186" t="s">
        <v>145</v>
      </c>
      <c r="E164" s="187" t="s">
        <v>1</v>
      </c>
      <c r="F164" s="188" t="s">
        <v>198</v>
      </c>
      <c r="G164" s="13"/>
      <c r="H164" s="189">
        <v>52.5</v>
      </c>
      <c r="I164" s="190"/>
      <c r="J164" s="13"/>
      <c r="K164" s="13"/>
      <c r="L164" s="185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7" t="s">
        <v>145</v>
      </c>
      <c r="AU164" s="187" t="s">
        <v>83</v>
      </c>
      <c r="AV164" s="13" t="s">
        <v>83</v>
      </c>
      <c r="AW164" s="13" t="s">
        <v>30</v>
      </c>
      <c r="AX164" s="13" t="s">
        <v>73</v>
      </c>
      <c r="AY164" s="187" t="s">
        <v>128</v>
      </c>
    </row>
    <row r="165" s="14" customFormat="1">
      <c r="A165" s="14"/>
      <c r="B165" s="194"/>
      <c r="C165" s="14"/>
      <c r="D165" s="186" t="s">
        <v>145</v>
      </c>
      <c r="E165" s="195" t="s">
        <v>1</v>
      </c>
      <c r="F165" s="196" t="s">
        <v>150</v>
      </c>
      <c r="G165" s="14"/>
      <c r="H165" s="197">
        <v>52.5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145</v>
      </c>
      <c r="AU165" s="195" t="s">
        <v>83</v>
      </c>
      <c r="AV165" s="14" t="s">
        <v>135</v>
      </c>
      <c r="AW165" s="14" t="s">
        <v>30</v>
      </c>
      <c r="AX165" s="14" t="s">
        <v>81</v>
      </c>
      <c r="AY165" s="195" t="s">
        <v>128</v>
      </c>
    </row>
    <row r="166" s="2" customFormat="1" ht="14.4" customHeight="1">
      <c r="A166" s="36"/>
      <c r="B166" s="170"/>
      <c r="C166" s="202" t="s">
        <v>199</v>
      </c>
      <c r="D166" s="202" t="s">
        <v>170</v>
      </c>
      <c r="E166" s="203" t="s">
        <v>200</v>
      </c>
      <c r="F166" s="204" t="s">
        <v>201</v>
      </c>
      <c r="G166" s="205" t="s">
        <v>196</v>
      </c>
      <c r="H166" s="206">
        <v>52.5</v>
      </c>
      <c r="I166" s="207"/>
      <c r="J166" s="208">
        <f>ROUND(I166*H166,2)</f>
        <v>0</v>
      </c>
      <c r="K166" s="209"/>
      <c r="L166" s="210"/>
      <c r="M166" s="211" t="s">
        <v>1</v>
      </c>
      <c r="N166" s="212" t="s">
        <v>38</v>
      </c>
      <c r="O166" s="75"/>
      <c r="P166" s="181">
        <f>O166*H166</f>
        <v>0</v>
      </c>
      <c r="Q166" s="181">
        <v>0.084000000000000005</v>
      </c>
      <c r="R166" s="181">
        <f>Q166*H166</f>
        <v>4.4100000000000001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169</v>
      </c>
      <c r="AT166" s="183" t="s">
        <v>170</v>
      </c>
      <c r="AU166" s="183" t="s">
        <v>83</v>
      </c>
      <c r="AY166" s="17" t="s">
        <v>128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81</v>
      </c>
      <c r="BK166" s="184">
        <f>ROUND(I166*H166,2)</f>
        <v>0</v>
      </c>
      <c r="BL166" s="17" t="s">
        <v>135</v>
      </c>
      <c r="BM166" s="183" t="s">
        <v>202</v>
      </c>
    </row>
    <row r="167" s="13" customFormat="1">
      <c r="A167" s="13"/>
      <c r="B167" s="185"/>
      <c r="C167" s="13"/>
      <c r="D167" s="186" t="s">
        <v>145</v>
      </c>
      <c r="E167" s="187" t="s">
        <v>1</v>
      </c>
      <c r="F167" s="188" t="s">
        <v>198</v>
      </c>
      <c r="G167" s="13"/>
      <c r="H167" s="189">
        <v>52.5</v>
      </c>
      <c r="I167" s="190"/>
      <c r="J167" s="13"/>
      <c r="K167" s="13"/>
      <c r="L167" s="185"/>
      <c r="M167" s="191"/>
      <c r="N167" s="192"/>
      <c r="O167" s="192"/>
      <c r="P167" s="192"/>
      <c r="Q167" s="192"/>
      <c r="R167" s="192"/>
      <c r="S167" s="192"/>
      <c r="T167" s="19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7" t="s">
        <v>145</v>
      </c>
      <c r="AU167" s="187" t="s">
        <v>83</v>
      </c>
      <c r="AV167" s="13" t="s">
        <v>83</v>
      </c>
      <c r="AW167" s="13" t="s">
        <v>30</v>
      </c>
      <c r="AX167" s="13" t="s">
        <v>73</v>
      </c>
      <c r="AY167" s="187" t="s">
        <v>128</v>
      </c>
    </row>
    <row r="168" s="14" customFormat="1">
      <c r="A168" s="14"/>
      <c r="B168" s="194"/>
      <c r="C168" s="14"/>
      <c r="D168" s="186" t="s">
        <v>145</v>
      </c>
      <c r="E168" s="195" t="s">
        <v>1</v>
      </c>
      <c r="F168" s="196" t="s">
        <v>150</v>
      </c>
      <c r="G168" s="14"/>
      <c r="H168" s="197">
        <v>52.5</v>
      </c>
      <c r="I168" s="198"/>
      <c r="J168" s="14"/>
      <c r="K168" s="14"/>
      <c r="L168" s="194"/>
      <c r="M168" s="199"/>
      <c r="N168" s="200"/>
      <c r="O168" s="200"/>
      <c r="P168" s="200"/>
      <c r="Q168" s="200"/>
      <c r="R168" s="200"/>
      <c r="S168" s="200"/>
      <c r="T168" s="20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5" t="s">
        <v>145</v>
      </c>
      <c r="AU168" s="195" t="s">
        <v>83</v>
      </c>
      <c r="AV168" s="14" t="s">
        <v>135</v>
      </c>
      <c r="AW168" s="14" t="s">
        <v>30</v>
      </c>
      <c r="AX168" s="14" t="s">
        <v>81</v>
      </c>
      <c r="AY168" s="195" t="s">
        <v>128</v>
      </c>
    </row>
    <row r="169" s="12" customFormat="1" ht="22.8" customHeight="1">
      <c r="A169" s="12"/>
      <c r="B169" s="157"/>
      <c r="C169" s="12"/>
      <c r="D169" s="158" t="s">
        <v>72</v>
      </c>
      <c r="E169" s="168" t="s">
        <v>155</v>
      </c>
      <c r="F169" s="168" t="s">
        <v>203</v>
      </c>
      <c r="G169" s="12"/>
      <c r="H169" s="12"/>
      <c r="I169" s="160"/>
      <c r="J169" s="169">
        <f>BK169</f>
        <v>0</v>
      </c>
      <c r="K169" s="12"/>
      <c r="L169" s="157"/>
      <c r="M169" s="162"/>
      <c r="N169" s="163"/>
      <c r="O169" s="163"/>
      <c r="P169" s="164">
        <f>SUM(P170:P189)</f>
        <v>0</v>
      </c>
      <c r="Q169" s="163"/>
      <c r="R169" s="164">
        <f>SUM(R170:R189)</f>
        <v>215.10240200000004</v>
      </c>
      <c r="S169" s="163"/>
      <c r="T169" s="165">
        <f>SUM(T170:T189)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8" t="s">
        <v>81</v>
      </c>
      <c r="AT169" s="166" t="s">
        <v>72</v>
      </c>
      <c r="AU169" s="166" t="s">
        <v>81</v>
      </c>
      <c r="AY169" s="158" t="s">
        <v>128</v>
      </c>
      <c r="BK169" s="167">
        <f>SUM(BK170:BK189)</f>
        <v>0</v>
      </c>
    </row>
    <row r="170" s="2" customFormat="1" ht="14.4" customHeight="1">
      <c r="A170" s="36"/>
      <c r="B170" s="170"/>
      <c r="C170" s="171" t="s">
        <v>204</v>
      </c>
      <c r="D170" s="171" t="s">
        <v>131</v>
      </c>
      <c r="E170" s="172" t="s">
        <v>205</v>
      </c>
      <c r="F170" s="173" t="s">
        <v>206</v>
      </c>
      <c r="G170" s="174" t="s">
        <v>134</v>
      </c>
      <c r="H170" s="175">
        <v>100</v>
      </c>
      <c r="I170" s="176"/>
      <c r="J170" s="177">
        <f>ROUND(I170*H170,2)</f>
        <v>0</v>
      </c>
      <c r="K170" s="178"/>
      <c r="L170" s="37"/>
      <c r="M170" s="179" t="s">
        <v>1</v>
      </c>
      <c r="N170" s="180" t="s">
        <v>38</v>
      </c>
      <c r="O170" s="75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3" t="s">
        <v>135</v>
      </c>
      <c r="AT170" s="183" t="s">
        <v>131</v>
      </c>
      <c r="AU170" s="183" t="s">
        <v>83</v>
      </c>
      <c r="AY170" s="17" t="s">
        <v>128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7" t="s">
        <v>81</v>
      </c>
      <c r="BK170" s="184">
        <f>ROUND(I170*H170,2)</f>
        <v>0</v>
      </c>
      <c r="BL170" s="17" t="s">
        <v>135</v>
      </c>
      <c r="BM170" s="183" t="s">
        <v>207</v>
      </c>
    </row>
    <row r="171" s="13" customFormat="1">
      <c r="A171" s="13"/>
      <c r="B171" s="185"/>
      <c r="C171" s="13"/>
      <c r="D171" s="186" t="s">
        <v>145</v>
      </c>
      <c r="E171" s="187" t="s">
        <v>1</v>
      </c>
      <c r="F171" s="188" t="s">
        <v>208</v>
      </c>
      <c r="G171" s="13"/>
      <c r="H171" s="189">
        <v>100</v>
      </c>
      <c r="I171" s="190"/>
      <c r="J171" s="13"/>
      <c r="K171" s="13"/>
      <c r="L171" s="185"/>
      <c r="M171" s="191"/>
      <c r="N171" s="192"/>
      <c r="O171" s="192"/>
      <c r="P171" s="192"/>
      <c r="Q171" s="192"/>
      <c r="R171" s="192"/>
      <c r="S171" s="192"/>
      <c r="T171" s="19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145</v>
      </c>
      <c r="AU171" s="187" t="s">
        <v>83</v>
      </c>
      <c r="AV171" s="13" t="s">
        <v>83</v>
      </c>
      <c r="AW171" s="13" t="s">
        <v>30</v>
      </c>
      <c r="AX171" s="13" t="s">
        <v>73</v>
      </c>
      <c r="AY171" s="187" t="s">
        <v>128</v>
      </c>
    </row>
    <row r="172" s="14" customFormat="1">
      <c r="A172" s="14"/>
      <c r="B172" s="194"/>
      <c r="C172" s="14"/>
      <c r="D172" s="186" t="s">
        <v>145</v>
      </c>
      <c r="E172" s="195" t="s">
        <v>1</v>
      </c>
      <c r="F172" s="196" t="s">
        <v>150</v>
      </c>
      <c r="G172" s="14"/>
      <c r="H172" s="197">
        <v>100</v>
      </c>
      <c r="I172" s="198"/>
      <c r="J172" s="14"/>
      <c r="K172" s="14"/>
      <c r="L172" s="194"/>
      <c r="M172" s="199"/>
      <c r="N172" s="200"/>
      <c r="O172" s="200"/>
      <c r="P172" s="200"/>
      <c r="Q172" s="200"/>
      <c r="R172" s="200"/>
      <c r="S172" s="200"/>
      <c r="T172" s="20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5" t="s">
        <v>145</v>
      </c>
      <c r="AU172" s="195" t="s">
        <v>83</v>
      </c>
      <c r="AV172" s="14" t="s">
        <v>135</v>
      </c>
      <c r="AW172" s="14" t="s">
        <v>30</v>
      </c>
      <c r="AX172" s="14" t="s">
        <v>81</v>
      </c>
      <c r="AY172" s="195" t="s">
        <v>128</v>
      </c>
    </row>
    <row r="173" s="2" customFormat="1" ht="14.4" customHeight="1">
      <c r="A173" s="36"/>
      <c r="B173" s="170"/>
      <c r="C173" s="171" t="s">
        <v>8</v>
      </c>
      <c r="D173" s="171" t="s">
        <v>131</v>
      </c>
      <c r="E173" s="172" t="s">
        <v>209</v>
      </c>
      <c r="F173" s="173" t="s">
        <v>210</v>
      </c>
      <c r="G173" s="174" t="s">
        <v>134</v>
      </c>
      <c r="H173" s="175">
        <v>100</v>
      </c>
      <c r="I173" s="176"/>
      <c r="J173" s="177">
        <f>ROUND(I173*H173,2)</f>
        <v>0</v>
      </c>
      <c r="K173" s="178"/>
      <c r="L173" s="37"/>
      <c r="M173" s="179" t="s">
        <v>1</v>
      </c>
      <c r="N173" s="180" t="s">
        <v>38</v>
      </c>
      <c r="O173" s="75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3" t="s">
        <v>135</v>
      </c>
      <c r="AT173" s="183" t="s">
        <v>131</v>
      </c>
      <c r="AU173" s="183" t="s">
        <v>83</v>
      </c>
      <c r="AY173" s="17" t="s">
        <v>128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7" t="s">
        <v>81</v>
      </c>
      <c r="BK173" s="184">
        <f>ROUND(I173*H173,2)</f>
        <v>0</v>
      </c>
      <c r="BL173" s="17" t="s">
        <v>135</v>
      </c>
      <c r="BM173" s="183" t="s">
        <v>211</v>
      </c>
    </row>
    <row r="174" s="13" customFormat="1">
      <c r="A174" s="13"/>
      <c r="B174" s="185"/>
      <c r="C174" s="13"/>
      <c r="D174" s="186" t="s">
        <v>145</v>
      </c>
      <c r="E174" s="187" t="s">
        <v>1</v>
      </c>
      <c r="F174" s="188" t="s">
        <v>208</v>
      </c>
      <c r="G174" s="13"/>
      <c r="H174" s="189">
        <v>100</v>
      </c>
      <c r="I174" s="190"/>
      <c r="J174" s="13"/>
      <c r="K174" s="13"/>
      <c r="L174" s="185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7" t="s">
        <v>145</v>
      </c>
      <c r="AU174" s="187" t="s">
        <v>83</v>
      </c>
      <c r="AV174" s="13" t="s">
        <v>83</v>
      </c>
      <c r="AW174" s="13" t="s">
        <v>30</v>
      </c>
      <c r="AX174" s="13" t="s">
        <v>73</v>
      </c>
      <c r="AY174" s="187" t="s">
        <v>128</v>
      </c>
    </row>
    <row r="175" s="14" customFormat="1">
      <c r="A175" s="14"/>
      <c r="B175" s="194"/>
      <c r="C175" s="14"/>
      <c r="D175" s="186" t="s">
        <v>145</v>
      </c>
      <c r="E175" s="195" t="s">
        <v>1</v>
      </c>
      <c r="F175" s="196" t="s">
        <v>150</v>
      </c>
      <c r="G175" s="14"/>
      <c r="H175" s="197">
        <v>100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145</v>
      </c>
      <c r="AU175" s="195" t="s">
        <v>83</v>
      </c>
      <c r="AV175" s="14" t="s">
        <v>135</v>
      </c>
      <c r="AW175" s="14" t="s">
        <v>30</v>
      </c>
      <c r="AX175" s="14" t="s">
        <v>81</v>
      </c>
      <c r="AY175" s="195" t="s">
        <v>128</v>
      </c>
    </row>
    <row r="176" s="2" customFormat="1" ht="14.4" customHeight="1">
      <c r="A176" s="36"/>
      <c r="B176" s="170"/>
      <c r="C176" s="171" t="s">
        <v>212</v>
      </c>
      <c r="D176" s="171" t="s">
        <v>131</v>
      </c>
      <c r="E176" s="172" t="s">
        <v>213</v>
      </c>
      <c r="F176" s="173" t="s">
        <v>214</v>
      </c>
      <c r="G176" s="174" t="s">
        <v>215</v>
      </c>
      <c r="H176" s="175">
        <v>969</v>
      </c>
      <c r="I176" s="176"/>
      <c r="J176" s="177">
        <f>ROUND(I176*H176,2)</f>
        <v>0</v>
      </c>
      <c r="K176" s="178"/>
      <c r="L176" s="37"/>
      <c r="M176" s="179" t="s">
        <v>1</v>
      </c>
      <c r="N176" s="180" t="s">
        <v>38</v>
      </c>
      <c r="O176" s="75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3" t="s">
        <v>135</v>
      </c>
      <c r="AT176" s="183" t="s">
        <v>131</v>
      </c>
      <c r="AU176" s="183" t="s">
        <v>83</v>
      </c>
      <c r="AY176" s="17" t="s">
        <v>128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7" t="s">
        <v>81</v>
      </c>
      <c r="BK176" s="184">
        <f>ROUND(I176*H176,2)</f>
        <v>0</v>
      </c>
      <c r="BL176" s="17" t="s">
        <v>135</v>
      </c>
      <c r="BM176" s="183" t="s">
        <v>216</v>
      </c>
    </row>
    <row r="177" s="13" customFormat="1">
      <c r="A177" s="13"/>
      <c r="B177" s="185"/>
      <c r="C177" s="13"/>
      <c r="D177" s="186" t="s">
        <v>145</v>
      </c>
      <c r="E177" s="187" t="s">
        <v>1</v>
      </c>
      <c r="F177" s="188" t="s">
        <v>217</v>
      </c>
      <c r="G177" s="13"/>
      <c r="H177" s="189">
        <v>969</v>
      </c>
      <c r="I177" s="190"/>
      <c r="J177" s="13"/>
      <c r="K177" s="13"/>
      <c r="L177" s="185"/>
      <c r="M177" s="191"/>
      <c r="N177" s="192"/>
      <c r="O177" s="192"/>
      <c r="P177" s="192"/>
      <c r="Q177" s="192"/>
      <c r="R177" s="192"/>
      <c r="S177" s="192"/>
      <c r="T177" s="19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7" t="s">
        <v>145</v>
      </c>
      <c r="AU177" s="187" t="s">
        <v>83</v>
      </c>
      <c r="AV177" s="13" t="s">
        <v>83</v>
      </c>
      <c r="AW177" s="13" t="s">
        <v>30</v>
      </c>
      <c r="AX177" s="13" t="s">
        <v>73</v>
      </c>
      <c r="AY177" s="187" t="s">
        <v>128</v>
      </c>
    </row>
    <row r="178" s="14" customFormat="1">
      <c r="A178" s="14"/>
      <c r="B178" s="194"/>
      <c r="C178" s="14"/>
      <c r="D178" s="186" t="s">
        <v>145</v>
      </c>
      <c r="E178" s="195" t="s">
        <v>1</v>
      </c>
      <c r="F178" s="196" t="s">
        <v>150</v>
      </c>
      <c r="G178" s="14"/>
      <c r="H178" s="197">
        <v>969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145</v>
      </c>
      <c r="AU178" s="195" t="s">
        <v>83</v>
      </c>
      <c r="AV178" s="14" t="s">
        <v>135</v>
      </c>
      <c r="AW178" s="14" t="s">
        <v>30</v>
      </c>
      <c r="AX178" s="14" t="s">
        <v>81</v>
      </c>
      <c r="AY178" s="195" t="s">
        <v>128</v>
      </c>
    </row>
    <row r="179" s="2" customFormat="1" ht="14.4" customHeight="1">
      <c r="A179" s="36"/>
      <c r="B179" s="170"/>
      <c r="C179" s="171" t="s">
        <v>218</v>
      </c>
      <c r="D179" s="171" t="s">
        <v>131</v>
      </c>
      <c r="E179" s="172" t="s">
        <v>219</v>
      </c>
      <c r="F179" s="173" t="s">
        <v>220</v>
      </c>
      <c r="G179" s="174" t="s">
        <v>134</v>
      </c>
      <c r="H179" s="175">
        <v>2</v>
      </c>
      <c r="I179" s="176"/>
      <c r="J179" s="177">
        <f>ROUND(I179*H179,2)</f>
        <v>0</v>
      </c>
      <c r="K179" s="178"/>
      <c r="L179" s="37"/>
      <c r="M179" s="179" t="s">
        <v>1</v>
      </c>
      <c r="N179" s="180" t="s">
        <v>38</v>
      </c>
      <c r="O179" s="75"/>
      <c r="P179" s="181">
        <f>O179*H179</f>
        <v>0</v>
      </c>
      <c r="Q179" s="181">
        <v>0.12966</v>
      </c>
      <c r="R179" s="181">
        <f>Q179*H179</f>
        <v>0.25931999999999999</v>
      </c>
      <c r="S179" s="181">
        <v>0</v>
      </c>
      <c r="T179" s="18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3" t="s">
        <v>135</v>
      </c>
      <c r="AT179" s="183" t="s">
        <v>131</v>
      </c>
      <c r="AU179" s="183" t="s">
        <v>83</v>
      </c>
      <c r="AY179" s="17" t="s">
        <v>128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7" t="s">
        <v>81</v>
      </c>
      <c r="BK179" s="184">
        <f>ROUND(I179*H179,2)</f>
        <v>0</v>
      </c>
      <c r="BL179" s="17" t="s">
        <v>135</v>
      </c>
      <c r="BM179" s="183" t="s">
        <v>221</v>
      </c>
    </row>
    <row r="180" s="2" customFormat="1" ht="14.4" customHeight="1">
      <c r="A180" s="36"/>
      <c r="B180" s="170"/>
      <c r="C180" s="171" t="s">
        <v>222</v>
      </c>
      <c r="D180" s="171" t="s">
        <v>131</v>
      </c>
      <c r="E180" s="172" t="s">
        <v>223</v>
      </c>
      <c r="F180" s="173" t="s">
        <v>224</v>
      </c>
      <c r="G180" s="174" t="s">
        <v>134</v>
      </c>
      <c r="H180" s="175">
        <v>969</v>
      </c>
      <c r="I180" s="176"/>
      <c r="J180" s="177">
        <f>ROUND(I180*H180,2)</f>
        <v>0</v>
      </c>
      <c r="K180" s="178"/>
      <c r="L180" s="37"/>
      <c r="M180" s="179" t="s">
        <v>1</v>
      </c>
      <c r="N180" s="180" t="s">
        <v>38</v>
      </c>
      <c r="O180" s="75"/>
      <c r="P180" s="181">
        <f>O180*H180</f>
        <v>0</v>
      </c>
      <c r="Q180" s="181">
        <v>0.084250000000000005</v>
      </c>
      <c r="R180" s="181">
        <f>Q180*H180</f>
        <v>81.638249999999999</v>
      </c>
      <c r="S180" s="181">
        <v>0</v>
      </c>
      <c r="T180" s="182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3" t="s">
        <v>135</v>
      </c>
      <c r="AT180" s="183" t="s">
        <v>131</v>
      </c>
      <c r="AU180" s="183" t="s">
        <v>83</v>
      </c>
      <c r="AY180" s="17" t="s">
        <v>128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7" t="s">
        <v>81</v>
      </c>
      <c r="BK180" s="184">
        <f>ROUND(I180*H180,2)</f>
        <v>0</v>
      </c>
      <c r="BL180" s="17" t="s">
        <v>135</v>
      </c>
      <c r="BM180" s="183" t="s">
        <v>225</v>
      </c>
    </row>
    <row r="181" s="13" customFormat="1">
      <c r="A181" s="13"/>
      <c r="B181" s="185"/>
      <c r="C181" s="13"/>
      <c r="D181" s="186" t="s">
        <v>145</v>
      </c>
      <c r="E181" s="187" t="s">
        <v>1</v>
      </c>
      <c r="F181" s="188" t="s">
        <v>226</v>
      </c>
      <c r="G181" s="13"/>
      <c r="H181" s="189">
        <v>969</v>
      </c>
      <c r="I181" s="190"/>
      <c r="J181" s="13"/>
      <c r="K181" s="13"/>
      <c r="L181" s="185"/>
      <c r="M181" s="191"/>
      <c r="N181" s="192"/>
      <c r="O181" s="192"/>
      <c r="P181" s="192"/>
      <c r="Q181" s="192"/>
      <c r="R181" s="192"/>
      <c r="S181" s="192"/>
      <c r="T181" s="19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7" t="s">
        <v>145</v>
      </c>
      <c r="AU181" s="187" t="s">
        <v>83</v>
      </c>
      <c r="AV181" s="13" t="s">
        <v>83</v>
      </c>
      <c r="AW181" s="13" t="s">
        <v>30</v>
      </c>
      <c r="AX181" s="13" t="s">
        <v>73</v>
      </c>
      <c r="AY181" s="187" t="s">
        <v>128</v>
      </c>
    </row>
    <row r="182" s="14" customFormat="1">
      <c r="A182" s="14"/>
      <c r="B182" s="194"/>
      <c r="C182" s="14"/>
      <c r="D182" s="186" t="s">
        <v>145</v>
      </c>
      <c r="E182" s="195" t="s">
        <v>1</v>
      </c>
      <c r="F182" s="196" t="s">
        <v>150</v>
      </c>
      <c r="G182" s="14"/>
      <c r="H182" s="197">
        <v>969</v>
      </c>
      <c r="I182" s="198"/>
      <c r="J182" s="14"/>
      <c r="K182" s="14"/>
      <c r="L182" s="194"/>
      <c r="M182" s="199"/>
      <c r="N182" s="200"/>
      <c r="O182" s="200"/>
      <c r="P182" s="200"/>
      <c r="Q182" s="200"/>
      <c r="R182" s="200"/>
      <c r="S182" s="200"/>
      <c r="T182" s="20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5" t="s">
        <v>145</v>
      </c>
      <c r="AU182" s="195" t="s">
        <v>83</v>
      </c>
      <c r="AV182" s="14" t="s">
        <v>135</v>
      </c>
      <c r="AW182" s="14" t="s">
        <v>30</v>
      </c>
      <c r="AX182" s="14" t="s">
        <v>81</v>
      </c>
      <c r="AY182" s="195" t="s">
        <v>128</v>
      </c>
    </row>
    <row r="183" s="2" customFormat="1" ht="14.4" customHeight="1">
      <c r="A183" s="36"/>
      <c r="B183" s="170"/>
      <c r="C183" s="202" t="s">
        <v>227</v>
      </c>
      <c r="D183" s="202" t="s">
        <v>170</v>
      </c>
      <c r="E183" s="203" t="s">
        <v>228</v>
      </c>
      <c r="F183" s="204" t="s">
        <v>229</v>
      </c>
      <c r="G183" s="205" t="s">
        <v>134</v>
      </c>
      <c r="H183" s="206">
        <v>937.17600000000004</v>
      </c>
      <c r="I183" s="207"/>
      <c r="J183" s="208">
        <f>ROUND(I183*H183,2)</f>
        <v>0</v>
      </c>
      <c r="K183" s="209"/>
      <c r="L183" s="210"/>
      <c r="M183" s="211" t="s">
        <v>1</v>
      </c>
      <c r="N183" s="212" t="s">
        <v>38</v>
      </c>
      <c r="O183" s="75"/>
      <c r="P183" s="181">
        <f>O183*H183</f>
        <v>0</v>
      </c>
      <c r="Q183" s="181">
        <v>0.113</v>
      </c>
      <c r="R183" s="181">
        <f>Q183*H183</f>
        <v>105.90088800000001</v>
      </c>
      <c r="S183" s="181">
        <v>0</v>
      </c>
      <c r="T183" s="18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3" t="s">
        <v>169</v>
      </c>
      <c r="AT183" s="183" t="s">
        <v>170</v>
      </c>
      <c r="AU183" s="183" t="s">
        <v>83</v>
      </c>
      <c r="AY183" s="17" t="s">
        <v>128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7" t="s">
        <v>81</v>
      </c>
      <c r="BK183" s="184">
        <f>ROUND(I183*H183,2)</f>
        <v>0</v>
      </c>
      <c r="BL183" s="17" t="s">
        <v>135</v>
      </c>
      <c r="BM183" s="183" t="s">
        <v>230</v>
      </c>
    </row>
    <row r="184" s="2" customFormat="1" ht="14.4" customHeight="1">
      <c r="A184" s="36"/>
      <c r="B184" s="170"/>
      <c r="C184" s="202" t="s">
        <v>231</v>
      </c>
      <c r="D184" s="202" t="s">
        <v>170</v>
      </c>
      <c r="E184" s="203" t="s">
        <v>232</v>
      </c>
      <c r="F184" s="204" t="s">
        <v>233</v>
      </c>
      <c r="G184" s="205" t="s">
        <v>134</v>
      </c>
      <c r="H184" s="206">
        <v>31.824000000000002</v>
      </c>
      <c r="I184" s="207"/>
      <c r="J184" s="208">
        <f>ROUND(I184*H184,2)</f>
        <v>0</v>
      </c>
      <c r="K184" s="209"/>
      <c r="L184" s="210"/>
      <c r="M184" s="211" t="s">
        <v>1</v>
      </c>
      <c r="N184" s="212" t="s">
        <v>38</v>
      </c>
      <c r="O184" s="75"/>
      <c r="P184" s="181">
        <f>O184*H184</f>
        <v>0</v>
      </c>
      <c r="Q184" s="181">
        <v>0.13100000000000001</v>
      </c>
      <c r="R184" s="181">
        <f>Q184*H184</f>
        <v>4.1689440000000006</v>
      </c>
      <c r="S184" s="181">
        <v>0</v>
      </c>
      <c r="T184" s="182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3" t="s">
        <v>169</v>
      </c>
      <c r="AT184" s="183" t="s">
        <v>170</v>
      </c>
      <c r="AU184" s="183" t="s">
        <v>83</v>
      </c>
      <c r="AY184" s="17" t="s">
        <v>128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7" t="s">
        <v>81</v>
      </c>
      <c r="BK184" s="184">
        <f>ROUND(I184*H184,2)</f>
        <v>0</v>
      </c>
      <c r="BL184" s="17" t="s">
        <v>135</v>
      </c>
      <c r="BM184" s="183" t="s">
        <v>234</v>
      </c>
    </row>
    <row r="185" s="2" customFormat="1" ht="14.4" customHeight="1">
      <c r="A185" s="36"/>
      <c r="B185" s="170"/>
      <c r="C185" s="171" t="s">
        <v>7</v>
      </c>
      <c r="D185" s="171" t="s">
        <v>131</v>
      </c>
      <c r="E185" s="172" t="s">
        <v>235</v>
      </c>
      <c r="F185" s="173" t="s">
        <v>236</v>
      </c>
      <c r="G185" s="174" t="s">
        <v>134</v>
      </c>
      <c r="H185" s="175">
        <v>100</v>
      </c>
      <c r="I185" s="176"/>
      <c r="J185" s="177">
        <f>ROUND(I185*H185,2)</f>
        <v>0</v>
      </c>
      <c r="K185" s="178"/>
      <c r="L185" s="37"/>
      <c r="M185" s="179" t="s">
        <v>1</v>
      </c>
      <c r="N185" s="180" t="s">
        <v>38</v>
      </c>
      <c r="O185" s="75"/>
      <c r="P185" s="181">
        <f>O185*H185</f>
        <v>0</v>
      </c>
      <c r="Q185" s="181">
        <v>0.085650000000000004</v>
      </c>
      <c r="R185" s="181">
        <f>Q185*H185</f>
        <v>8.5650000000000013</v>
      </c>
      <c r="S185" s="181">
        <v>0</v>
      </c>
      <c r="T185" s="182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3" t="s">
        <v>135</v>
      </c>
      <c r="AT185" s="183" t="s">
        <v>131</v>
      </c>
      <c r="AU185" s="183" t="s">
        <v>83</v>
      </c>
      <c r="AY185" s="17" t="s">
        <v>128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7" t="s">
        <v>81</v>
      </c>
      <c r="BK185" s="184">
        <f>ROUND(I185*H185,2)</f>
        <v>0</v>
      </c>
      <c r="BL185" s="17" t="s">
        <v>135</v>
      </c>
      <c r="BM185" s="183" t="s">
        <v>237</v>
      </c>
    </row>
    <row r="186" s="13" customFormat="1">
      <c r="A186" s="13"/>
      <c r="B186" s="185"/>
      <c r="C186" s="13"/>
      <c r="D186" s="186" t="s">
        <v>145</v>
      </c>
      <c r="E186" s="187" t="s">
        <v>1</v>
      </c>
      <c r="F186" s="188" t="s">
        <v>238</v>
      </c>
      <c r="G186" s="13"/>
      <c r="H186" s="189">
        <v>100</v>
      </c>
      <c r="I186" s="190"/>
      <c r="J186" s="13"/>
      <c r="K186" s="13"/>
      <c r="L186" s="185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7" t="s">
        <v>145</v>
      </c>
      <c r="AU186" s="187" t="s">
        <v>83</v>
      </c>
      <c r="AV186" s="13" t="s">
        <v>83</v>
      </c>
      <c r="AW186" s="13" t="s">
        <v>30</v>
      </c>
      <c r="AX186" s="13" t="s">
        <v>73</v>
      </c>
      <c r="AY186" s="187" t="s">
        <v>128</v>
      </c>
    </row>
    <row r="187" s="14" customFormat="1">
      <c r="A187" s="14"/>
      <c r="B187" s="194"/>
      <c r="C187" s="14"/>
      <c r="D187" s="186" t="s">
        <v>145</v>
      </c>
      <c r="E187" s="195" t="s">
        <v>1</v>
      </c>
      <c r="F187" s="196" t="s">
        <v>150</v>
      </c>
      <c r="G187" s="14"/>
      <c r="H187" s="197">
        <v>100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145</v>
      </c>
      <c r="AU187" s="195" t="s">
        <v>83</v>
      </c>
      <c r="AV187" s="14" t="s">
        <v>135</v>
      </c>
      <c r="AW187" s="14" t="s">
        <v>30</v>
      </c>
      <c r="AX187" s="14" t="s">
        <v>81</v>
      </c>
      <c r="AY187" s="195" t="s">
        <v>128</v>
      </c>
    </row>
    <row r="188" s="2" customFormat="1" ht="14.4" customHeight="1">
      <c r="A188" s="36"/>
      <c r="B188" s="170"/>
      <c r="C188" s="202" t="s">
        <v>239</v>
      </c>
      <c r="D188" s="202" t="s">
        <v>170</v>
      </c>
      <c r="E188" s="203" t="s">
        <v>240</v>
      </c>
      <c r="F188" s="204" t="s">
        <v>241</v>
      </c>
      <c r="G188" s="205" t="s">
        <v>134</v>
      </c>
      <c r="H188" s="206">
        <v>70</v>
      </c>
      <c r="I188" s="207"/>
      <c r="J188" s="208">
        <f>ROUND(I188*H188,2)</f>
        <v>0</v>
      </c>
      <c r="K188" s="209"/>
      <c r="L188" s="210"/>
      <c r="M188" s="211" t="s">
        <v>1</v>
      </c>
      <c r="N188" s="212" t="s">
        <v>38</v>
      </c>
      <c r="O188" s="75"/>
      <c r="P188" s="181">
        <f>O188*H188</f>
        <v>0</v>
      </c>
      <c r="Q188" s="181">
        <v>0.152</v>
      </c>
      <c r="R188" s="181">
        <f>Q188*H188</f>
        <v>10.640000000000001</v>
      </c>
      <c r="S188" s="181">
        <v>0</v>
      </c>
      <c r="T188" s="182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3" t="s">
        <v>169</v>
      </c>
      <c r="AT188" s="183" t="s">
        <v>170</v>
      </c>
      <c r="AU188" s="183" t="s">
        <v>83</v>
      </c>
      <c r="AY188" s="17" t="s">
        <v>128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7" t="s">
        <v>81</v>
      </c>
      <c r="BK188" s="184">
        <f>ROUND(I188*H188,2)</f>
        <v>0</v>
      </c>
      <c r="BL188" s="17" t="s">
        <v>135</v>
      </c>
      <c r="BM188" s="183" t="s">
        <v>242</v>
      </c>
    </row>
    <row r="189" s="2" customFormat="1" ht="14.4" customHeight="1">
      <c r="A189" s="36"/>
      <c r="B189" s="170"/>
      <c r="C189" s="202" t="s">
        <v>243</v>
      </c>
      <c r="D189" s="202" t="s">
        <v>170</v>
      </c>
      <c r="E189" s="203" t="s">
        <v>244</v>
      </c>
      <c r="F189" s="204" t="s">
        <v>245</v>
      </c>
      <c r="G189" s="205" t="s">
        <v>134</v>
      </c>
      <c r="H189" s="206">
        <v>30</v>
      </c>
      <c r="I189" s="207"/>
      <c r="J189" s="208">
        <f>ROUND(I189*H189,2)</f>
        <v>0</v>
      </c>
      <c r="K189" s="209"/>
      <c r="L189" s="210"/>
      <c r="M189" s="211" t="s">
        <v>1</v>
      </c>
      <c r="N189" s="212" t="s">
        <v>38</v>
      </c>
      <c r="O189" s="75"/>
      <c r="P189" s="181">
        <f>O189*H189</f>
        <v>0</v>
      </c>
      <c r="Q189" s="181">
        <v>0.13100000000000001</v>
      </c>
      <c r="R189" s="181">
        <f>Q189*H189</f>
        <v>3.9300000000000002</v>
      </c>
      <c r="S189" s="181">
        <v>0</v>
      </c>
      <c r="T189" s="182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3" t="s">
        <v>169</v>
      </c>
      <c r="AT189" s="183" t="s">
        <v>170</v>
      </c>
      <c r="AU189" s="183" t="s">
        <v>83</v>
      </c>
      <c r="AY189" s="17" t="s">
        <v>128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7" t="s">
        <v>81</v>
      </c>
      <c r="BK189" s="184">
        <f>ROUND(I189*H189,2)</f>
        <v>0</v>
      </c>
      <c r="BL189" s="17" t="s">
        <v>135</v>
      </c>
      <c r="BM189" s="183" t="s">
        <v>246</v>
      </c>
    </row>
    <row r="190" s="12" customFormat="1" ht="22.8" customHeight="1">
      <c r="A190" s="12"/>
      <c r="B190" s="157"/>
      <c r="C190" s="12"/>
      <c r="D190" s="158" t="s">
        <v>72</v>
      </c>
      <c r="E190" s="168" t="s">
        <v>176</v>
      </c>
      <c r="F190" s="168" t="s">
        <v>247</v>
      </c>
      <c r="G190" s="12"/>
      <c r="H190" s="12"/>
      <c r="I190" s="160"/>
      <c r="J190" s="169">
        <f>BK190</f>
        <v>0</v>
      </c>
      <c r="K190" s="12"/>
      <c r="L190" s="157"/>
      <c r="M190" s="162"/>
      <c r="N190" s="163"/>
      <c r="O190" s="163"/>
      <c r="P190" s="164">
        <f>SUM(P191:P200)</f>
        <v>0</v>
      </c>
      <c r="Q190" s="163"/>
      <c r="R190" s="164">
        <f>SUM(R191:R200)</f>
        <v>287.60540000000003</v>
      </c>
      <c r="S190" s="163"/>
      <c r="T190" s="165">
        <f>SUM(T191:T200)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8" t="s">
        <v>81</v>
      </c>
      <c r="AT190" s="166" t="s">
        <v>72</v>
      </c>
      <c r="AU190" s="166" t="s">
        <v>81</v>
      </c>
      <c r="AY190" s="158" t="s">
        <v>128</v>
      </c>
      <c r="BK190" s="167">
        <f>SUM(BK191:BK200)</f>
        <v>0</v>
      </c>
    </row>
    <row r="191" s="2" customFormat="1" ht="14.4" customHeight="1">
      <c r="A191" s="36"/>
      <c r="B191" s="170"/>
      <c r="C191" s="171" t="s">
        <v>248</v>
      </c>
      <c r="D191" s="171" t="s">
        <v>131</v>
      </c>
      <c r="E191" s="172" t="s">
        <v>249</v>
      </c>
      <c r="F191" s="173" t="s">
        <v>250</v>
      </c>
      <c r="G191" s="174" t="s">
        <v>251</v>
      </c>
      <c r="H191" s="175">
        <v>1416</v>
      </c>
      <c r="I191" s="176"/>
      <c r="J191" s="177">
        <f>ROUND(I191*H191,2)</f>
        <v>0</v>
      </c>
      <c r="K191" s="178"/>
      <c r="L191" s="37"/>
      <c r="M191" s="179" t="s">
        <v>1</v>
      </c>
      <c r="N191" s="180" t="s">
        <v>38</v>
      </c>
      <c r="O191" s="75"/>
      <c r="P191" s="181">
        <f>O191*H191</f>
        <v>0</v>
      </c>
      <c r="Q191" s="181">
        <v>0.15540000000000001</v>
      </c>
      <c r="R191" s="181">
        <f>Q191*H191</f>
        <v>220.04640000000001</v>
      </c>
      <c r="S191" s="181">
        <v>0</v>
      </c>
      <c r="T191" s="182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3" t="s">
        <v>135</v>
      </c>
      <c r="AT191" s="183" t="s">
        <v>131</v>
      </c>
      <c r="AU191" s="183" t="s">
        <v>83</v>
      </c>
      <c r="AY191" s="17" t="s">
        <v>128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7" t="s">
        <v>81</v>
      </c>
      <c r="BK191" s="184">
        <f>ROUND(I191*H191,2)</f>
        <v>0</v>
      </c>
      <c r="BL191" s="17" t="s">
        <v>135</v>
      </c>
      <c r="BM191" s="183" t="s">
        <v>252</v>
      </c>
    </row>
    <row r="192" s="13" customFormat="1">
      <c r="A192" s="13"/>
      <c r="B192" s="185"/>
      <c r="C192" s="13"/>
      <c r="D192" s="186" t="s">
        <v>145</v>
      </c>
      <c r="E192" s="187" t="s">
        <v>1</v>
      </c>
      <c r="F192" s="188" t="s">
        <v>253</v>
      </c>
      <c r="G192" s="13"/>
      <c r="H192" s="189">
        <v>1416</v>
      </c>
      <c r="I192" s="190"/>
      <c r="J192" s="13"/>
      <c r="K192" s="13"/>
      <c r="L192" s="185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7" t="s">
        <v>145</v>
      </c>
      <c r="AU192" s="187" t="s">
        <v>83</v>
      </c>
      <c r="AV192" s="13" t="s">
        <v>83</v>
      </c>
      <c r="AW192" s="13" t="s">
        <v>30</v>
      </c>
      <c r="AX192" s="13" t="s">
        <v>73</v>
      </c>
      <c r="AY192" s="187" t="s">
        <v>128</v>
      </c>
    </row>
    <row r="193" s="14" customFormat="1">
      <c r="A193" s="14"/>
      <c r="B193" s="194"/>
      <c r="C193" s="14"/>
      <c r="D193" s="186" t="s">
        <v>145</v>
      </c>
      <c r="E193" s="195" t="s">
        <v>1</v>
      </c>
      <c r="F193" s="196" t="s">
        <v>150</v>
      </c>
      <c r="G193" s="14"/>
      <c r="H193" s="197">
        <v>1416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145</v>
      </c>
      <c r="AU193" s="195" t="s">
        <v>83</v>
      </c>
      <c r="AV193" s="14" t="s">
        <v>135</v>
      </c>
      <c r="AW193" s="14" t="s">
        <v>30</v>
      </c>
      <c r="AX193" s="14" t="s">
        <v>81</v>
      </c>
      <c r="AY193" s="195" t="s">
        <v>128</v>
      </c>
    </row>
    <row r="194" s="2" customFormat="1" ht="14.4" customHeight="1">
      <c r="A194" s="36"/>
      <c r="B194" s="170"/>
      <c r="C194" s="202" t="s">
        <v>254</v>
      </c>
      <c r="D194" s="202" t="s">
        <v>170</v>
      </c>
      <c r="E194" s="203" t="s">
        <v>255</v>
      </c>
      <c r="F194" s="204" t="s">
        <v>256</v>
      </c>
      <c r="G194" s="205" t="s">
        <v>251</v>
      </c>
      <c r="H194" s="206">
        <v>1416</v>
      </c>
      <c r="I194" s="207"/>
      <c r="J194" s="208">
        <f>ROUND(I194*H194,2)</f>
        <v>0</v>
      </c>
      <c r="K194" s="209"/>
      <c r="L194" s="210"/>
      <c r="M194" s="211" t="s">
        <v>1</v>
      </c>
      <c r="N194" s="212" t="s">
        <v>38</v>
      </c>
      <c r="O194" s="75"/>
      <c r="P194" s="181">
        <f>O194*H194</f>
        <v>0</v>
      </c>
      <c r="Q194" s="181">
        <v>0.044999999999999998</v>
      </c>
      <c r="R194" s="181">
        <f>Q194*H194</f>
        <v>63.719999999999999</v>
      </c>
      <c r="S194" s="181">
        <v>0</v>
      </c>
      <c r="T194" s="182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3" t="s">
        <v>169</v>
      </c>
      <c r="AT194" s="183" t="s">
        <v>170</v>
      </c>
      <c r="AU194" s="183" t="s">
        <v>83</v>
      </c>
      <c r="AY194" s="17" t="s">
        <v>128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7" t="s">
        <v>81</v>
      </c>
      <c r="BK194" s="184">
        <f>ROUND(I194*H194,2)</f>
        <v>0</v>
      </c>
      <c r="BL194" s="17" t="s">
        <v>135</v>
      </c>
      <c r="BM194" s="183" t="s">
        <v>257</v>
      </c>
    </row>
    <row r="195" s="2" customFormat="1" ht="14.4" customHeight="1">
      <c r="A195" s="36"/>
      <c r="B195" s="170"/>
      <c r="C195" s="171" t="s">
        <v>258</v>
      </c>
      <c r="D195" s="171" t="s">
        <v>131</v>
      </c>
      <c r="E195" s="172" t="s">
        <v>259</v>
      </c>
      <c r="F195" s="173" t="s">
        <v>260</v>
      </c>
      <c r="G195" s="174" t="s">
        <v>251</v>
      </c>
      <c r="H195" s="175">
        <v>22</v>
      </c>
      <c r="I195" s="176"/>
      <c r="J195" s="177">
        <f>ROUND(I195*H195,2)</f>
        <v>0</v>
      </c>
      <c r="K195" s="178"/>
      <c r="L195" s="37"/>
      <c r="M195" s="179" t="s">
        <v>1</v>
      </c>
      <c r="N195" s="180" t="s">
        <v>38</v>
      </c>
      <c r="O195" s="75"/>
      <c r="P195" s="181">
        <f>O195*H195</f>
        <v>0</v>
      </c>
      <c r="Q195" s="181">
        <v>0.1295</v>
      </c>
      <c r="R195" s="181">
        <f>Q195*H195</f>
        <v>2.8490000000000002</v>
      </c>
      <c r="S195" s="181">
        <v>0</v>
      </c>
      <c r="T195" s="182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3" t="s">
        <v>135</v>
      </c>
      <c r="AT195" s="183" t="s">
        <v>131</v>
      </c>
      <c r="AU195" s="183" t="s">
        <v>83</v>
      </c>
      <c r="AY195" s="17" t="s">
        <v>128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7" t="s">
        <v>81</v>
      </c>
      <c r="BK195" s="184">
        <f>ROUND(I195*H195,2)</f>
        <v>0</v>
      </c>
      <c r="BL195" s="17" t="s">
        <v>135</v>
      </c>
      <c r="BM195" s="183" t="s">
        <v>261</v>
      </c>
    </row>
    <row r="196" s="13" customFormat="1">
      <c r="A196" s="13"/>
      <c r="B196" s="185"/>
      <c r="C196" s="13"/>
      <c r="D196" s="186" t="s">
        <v>145</v>
      </c>
      <c r="E196" s="187" t="s">
        <v>1</v>
      </c>
      <c r="F196" s="188" t="s">
        <v>262</v>
      </c>
      <c r="G196" s="13"/>
      <c r="H196" s="189">
        <v>22</v>
      </c>
      <c r="I196" s="190"/>
      <c r="J196" s="13"/>
      <c r="K196" s="13"/>
      <c r="L196" s="185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7" t="s">
        <v>145</v>
      </c>
      <c r="AU196" s="187" t="s">
        <v>83</v>
      </c>
      <c r="AV196" s="13" t="s">
        <v>83</v>
      </c>
      <c r="AW196" s="13" t="s">
        <v>30</v>
      </c>
      <c r="AX196" s="13" t="s">
        <v>73</v>
      </c>
      <c r="AY196" s="187" t="s">
        <v>128</v>
      </c>
    </row>
    <row r="197" s="14" customFormat="1">
      <c r="A197" s="14"/>
      <c r="B197" s="194"/>
      <c r="C197" s="14"/>
      <c r="D197" s="186" t="s">
        <v>145</v>
      </c>
      <c r="E197" s="195" t="s">
        <v>1</v>
      </c>
      <c r="F197" s="196" t="s">
        <v>150</v>
      </c>
      <c r="G197" s="14"/>
      <c r="H197" s="197">
        <v>22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145</v>
      </c>
      <c r="AU197" s="195" t="s">
        <v>83</v>
      </c>
      <c r="AV197" s="14" t="s">
        <v>135</v>
      </c>
      <c r="AW197" s="14" t="s">
        <v>30</v>
      </c>
      <c r="AX197" s="14" t="s">
        <v>81</v>
      </c>
      <c r="AY197" s="195" t="s">
        <v>128</v>
      </c>
    </row>
    <row r="198" s="2" customFormat="1" ht="14.4" customHeight="1">
      <c r="A198" s="36"/>
      <c r="B198" s="170"/>
      <c r="C198" s="202" t="s">
        <v>263</v>
      </c>
      <c r="D198" s="202" t="s">
        <v>170</v>
      </c>
      <c r="E198" s="203" t="s">
        <v>255</v>
      </c>
      <c r="F198" s="204" t="s">
        <v>256</v>
      </c>
      <c r="G198" s="205" t="s">
        <v>251</v>
      </c>
      <c r="H198" s="206">
        <v>22</v>
      </c>
      <c r="I198" s="207"/>
      <c r="J198" s="208">
        <f>ROUND(I198*H198,2)</f>
        <v>0</v>
      </c>
      <c r="K198" s="209"/>
      <c r="L198" s="210"/>
      <c r="M198" s="211" t="s">
        <v>1</v>
      </c>
      <c r="N198" s="212" t="s">
        <v>38</v>
      </c>
      <c r="O198" s="75"/>
      <c r="P198" s="181">
        <f>O198*H198</f>
        <v>0</v>
      </c>
      <c r="Q198" s="181">
        <v>0.044999999999999998</v>
      </c>
      <c r="R198" s="181">
        <f>Q198*H198</f>
        <v>0.98999999999999999</v>
      </c>
      <c r="S198" s="181">
        <v>0</v>
      </c>
      <c r="T198" s="182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3" t="s">
        <v>169</v>
      </c>
      <c r="AT198" s="183" t="s">
        <v>170</v>
      </c>
      <c r="AU198" s="183" t="s">
        <v>83</v>
      </c>
      <c r="AY198" s="17" t="s">
        <v>128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7" t="s">
        <v>81</v>
      </c>
      <c r="BK198" s="184">
        <f>ROUND(I198*H198,2)</f>
        <v>0</v>
      </c>
      <c r="BL198" s="17" t="s">
        <v>135</v>
      </c>
      <c r="BM198" s="183" t="s">
        <v>264</v>
      </c>
    </row>
    <row r="199" s="13" customFormat="1">
      <c r="A199" s="13"/>
      <c r="B199" s="185"/>
      <c r="C199" s="13"/>
      <c r="D199" s="186" t="s">
        <v>145</v>
      </c>
      <c r="E199" s="187" t="s">
        <v>1</v>
      </c>
      <c r="F199" s="188" t="s">
        <v>262</v>
      </c>
      <c r="G199" s="13"/>
      <c r="H199" s="189">
        <v>22</v>
      </c>
      <c r="I199" s="190"/>
      <c r="J199" s="13"/>
      <c r="K199" s="13"/>
      <c r="L199" s="185"/>
      <c r="M199" s="191"/>
      <c r="N199" s="192"/>
      <c r="O199" s="192"/>
      <c r="P199" s="192"/>
      <c r="Q199" s="192"/>
      <c r="R199" s="192"/>
      <c r="S199" s="192"/>
      <c r="T199" s="19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7" t="s">
        <v>145</v>
      </c>
      <c r="AU199" s="187" t="s">
        <v>83</v>
      </c>
      <c r="AV199" s="13" t="s">
        <v>83</v>
      </c>
      <c r="AW199" s="13" t="s">
        <v>30</v>
      </c>
      <c r="AX199" s="13" t="s">
        <v>73</v>
      </c>
      <c r="AY199" s="187" t="s">
        <v>128</v>
      </c>
    </row>
    <row r="200" s="14" customFormat="1">
      <c r="A200" s="14"/>
      <c r="B200" s="194"/>
      <c r="C200" s="14"/>
      <c r="D200" s="186" t="s">
        <v>145</v>
      </c>
      <c r="E200" s="195" t="s">
        <v>1</v>
      </c>
      <c r="F200" s="196" t="s">
        <v>150</v>
      </c>
      <c r="G200" s="14"/>
      <c r="H200" s="197">
        <v>22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145</v>
      </c>
      <c r="AU200" s="195" t="s">
        <v>83</v>
      </c>
      <c r="AV200" s="14" t="s">
        <v>135</v>
      </c>
      <c r="AW200" s="14" t="s">
        <v>30</v>
      </c>
      <c r="AX200" s="14" t="s">
        <v>81</v>
      </c>
      <c r="AY200" s="195" t="s">
        <v>128</v>
      </c>
    </row>
    <row r="201" s="12" customFormat="1" ht="22.8" customHeight="1">
      <c r="A201" s="12"/>
      <c r="B201" s="157"/>
      <c r="C201" s="12"/>
      <c r="D201" s="158" t="s">
        <v>72</v>
      </c>
      <c r="E201" s="168" t="s">
        <v>265</v>
      </c>
      <c r="F201" s="168" t="s">
        <v>266</v>
      </c>
      <c r="G201" s="12"/>
      <c r="H201" s="12"/>
      <c r="I201" s="160"/>
      <c r="J201" s="169">
        <f>BK201</f>
        <v>0</v>
      </c>
      <c r="K201" s="12"/>
      <c r="L201" s="157"/>
      <c r="M201" s="162"/>
      <c r="N201" s="163"/>
      <c r="O201" s="163"/>
      <c r="P201" s="164">
        <f>SUM(P202:P207)</f>
        <v>0</v>
      </c>
      <c r="Q201" s="163"/>
      <c r="R201" s="164">
        <f>SUM(R202:R207)</f>
        <v>0</v>
      </c>
      <c r="S201" s="163"/>
      <c r="T201" s="165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8" t="s">
        <v>81</v>
      </c>
      <c r="AT201" s="166" t="s">
        <v>72</v>
      </c>
      <c r="AU201" s="166" t="s">
        <v>81</v>
      </c>
      <c r="AY201" s="158" t="s">
        <v>128</v>
      </c>
      <c r="BK201" s="167">
        <f>SUM(BK202:BK207)</f>
        <v>0</v>
      </c>
    </row>
    <row r="202" s="2" customFormat="1" ht="14.4" customHeight="1">
      <c r="A202" s="36"/>
      <c r="B202" s="170"/>
      <c r="C202" s="171" t="s">
        <v>267</v>
      </c>
      <c r="D202" s="171" t="s">
        <v>131</v>
      </c>
      <c r="E202" s="172" t="s">
        <v>268</v>
      </c>
      <c r="F202" s="173" t="s">
        <v>269</v>
      </c>
      <c r="G202" s="174" t="s">
        <v>158</v>
      </c>
      <c r="H202" s="175">
        <v>346.69600000000003</v>
      </c>
      <c r="I202" s="176"/>
      <c r="J202" s="177">
        <f>ROUND(I202*H202,2)</f>
        <v>0</v>
      </c>
      <c r="K202" s="178"/>
      <c r="L202" s="37"/>
      <c r="M202" s="179" t="s">
        <v>1</v>
      </c>
      <c r="N202" s="180" t="s">
        <v>38</v>
      </c>
      <c r="O202" s="75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3" t="s">
        <v>135</v>
      </c>
      <c r="AT202" s="183" t="s">
        <v>131</v>
      </c>
      <c r="AU202" s="183" t="s">
        <v>83</v>
      </c>
      <c r="AY202" s="17" t="s">
        <v>128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7" t="s">
        <v>81</v>
      </c>
      <c r="BK202" s="184">
        <f>ROUND(I202*H202,2)</f>
        <v>0</v>
      </c>
      <c r="BL202" s="17" t="s">
        <v>135</v>
      </c>
      <c r="BM202" s="183" t="s">
        <v>270</v>
      </c>
    </row>
    <row r="203" s="2" customFormat="1" ht="14.4" customHeight="1">
      <c r="A203" s="36"/>
      <c r="B203" s="170"/>
      <c r="C203" s="171" t="s">
        <v>271</v>
      </c>
      <c r="D203" s="171" t="s">
        <v>131</v>
      </c>
      <c r="E203" s="172" t="s">
        <v>272</v>
      </c>
      <c r="F203" s="173" t="s">
        <v>273</v>
      </c>
      <c r="G203" s="174" t="s">
        <v>158</v>
      </c>
      <c r="H203" s="175">
        <v>6250.2439999999997</v>
      </c>
      <c r="I203" s="176"/>
      <c r="J203" s="177">
        <f>ROUND(I203*H203,2)</f>
        <v>0</v>
      </c>
      <c r="K203" s="178"/>
      <c r="L203" s="37"/>
      <c r="M203" s="179" t="s">
        <v>1</v>
      </c>
      <c r="N203" s="180" t="s">
        <v>38</v>
      </c>
      <c r="O203" s="75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3" t="s">
        <v>135</v>
      </c>
      <c r="AT203" s="183" t="s">
        <v>131</v>
      </c>
      <c r="AU203" s="183" t="s">
        <v>83</v>
      </c>
      <c r="AY203" s="17" t="s">
        <v>128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7" t="s">
        <v>81</v>
      </c>
      <c r="BK203" s="184">
        <f>ROUND(I203*H203,2)</f>
        <v>0</v>
      </c>
      <c r="BL203" s="17" t="s">
        <v>135</v>
      </c>
      <c r="BM203" s="183" t="s">
        <v>274</v>
      </c>
    </row>
    <row r="204" s="13" customFormat="1">
      <c r="A204" s="13"/>
      <c r="B204" s="185"/>
      <c r="C204" s="13"/>
      <c r="D204" s="186" t="s">
        <v>145</v>
      </c>
      <c r="E204" s="187" t="s">
        <v>1</v>
      </c>
      <c r="F204" s="188" t="s">
        <v>275</v>
      </c>
      <c r="G204" s="13"/>
      <c r="H204" s="189">
        <v>446.44600000000003</v>
      </c>
      <c r="I204" s="190"/>
      <c r="J204" s="13"/>
      <c r="K204" s="13"/>
      <c r="L204" s="185"/>
      <c r="M204" s="191"/>
      <c r="N204" s="192"/>
      <c r="O204" s="192"/>
      <c r="P204" s="192"/>
      <c r="Q204" s="192"/>
      <c r="R204" s="192"/>
      <c r="S204" s="192"/>
      <c r="T204" s="19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7" t="s">
        <v>145</v>
      </c>
      <c r="AU204" s="187" t="s">
        <v>83</v>
      </c>
      <c r="AV204" s="13" t="s">
        <v>83</v>
      </c>
      <c r="AW204" s="13" t="s">
        <v>30</v>
      </c>
      <c r="AX204" s="13" t="s">
        <v>73</v>
      </c>
      <c r="AY204" s="187" t="s">
        <v>128</v>
      </c>
    </row>
    <row r="205" s="14" customFormat="1">
      <c r="A205" s="14"/>
      <c r="B205" s="194"/>
      <c r="C205" s="14"/>
      <c r="D205" s="186" t="s">
        <v>145</v>
      </c>
      <c r="E205" s="195" t="s">
        <v>1</v>
      </c>
      <c r="F205" s="196" t="s">
        <v>150</v>
      </c>
      <c r="G205" s="14"/>
      <c r="H205" s="197">
        <v>446.44600000000003</v>
      </c>
      <c r="I205" s="198"/>
      <c r="J205" s="14"/>
      <c r="K205" s="14"/>
      <c r="L205" s="194"/>
      <c r="M205" s="199"/>
      <c r="N205" s="200"/>
      <c r="O205" s="200"/>
      <c r="P205" s="200"/>
      <c r="Q205" s="200"/>
      <c r="R205" s="200"/>
      <c r="S205" s="200"/>
      <c r="T205" s="20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5" t="s">
        <v>145</v>
      </c>
      <c r="AU205" s="195" t="s">
        <v>83</v>
      </c>
      <c r="AV205" s="14" t="s">
        <v>135</v>
      </c>
      <c r="AW205" s="14" t="s">
        <v>30</v>
      </c>
      <c r="AX205" s="14" t="s">
        <v>81</v>
      </c>
      <c r="AY205" s="195" t="s">
        <v>128</v>
      </c>
    </row>
    <row r="206" s="13" customFormat="1">
      <c r="A206" s="13"/>
      <c r="B206" s="185"/>
      <c r="C206" s="13"/>
      <c r="D206" s="186" t="s">
        <v>145</v>
      </c>
      <c r="E206" s="13"/>
      <c r="F206" s="188" t="s">
        <v>276</v>
      </c>
      <c r="G206" s="13"/>
      <c r="H206" s="189">
        <v>6250.2439999999997</v>
      </c>
      <c r="I206" s="190"/>
      <c r="J206" s="13"/>
      <c r="K206" s="13"/>
      <c r="L206" s="185"/>
      <c r="M206" s="191"/>
      <c r="N206" s="192"/>
      <c r="O206" s="192"/>
      <c r="P206" s="192"/>
      <c r="Q206" s="192"/>
      <c r="R206" s="192"/>
      <c r="S206" s="192"/>
      <c r="T206" s="19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7" t="s">
        <v>145</v>
      </c>
      <c r="AU206" s="187" t="s">
        <v>83</v>
      </c>
      <c r="AV206" s="13" t="s">
        <v>83</v>
      </c>
      <c r="AW206" s="13" t="s">
        <v>3</v>
      </c>
      <c r="AX206" s="13" t="s">
        <v>81</v>
      </c>
      <c r="AY206" s="187" t="s">
        <v>128</v>
      </c>
    </row>
    <row r="207" s="2" customFormat="1" ht="14.4" customHeight="1">
      <c r="A207" s="36"/>
      <c r="B207" s="170"/>
      <c r="C207" s="171" t="s">
        <v>277</v>
      </c>
      <c r="D207" s="171" t="s">
        <v>131</v>
      </c>
      <c r="E207" s="172" t="s">
        <v>278</v>
      </c>
      <c r="F207" s="173" t="s">
        <v>279</v>
      </c>
      <c r="G207" s="174" t="s">
        <v>158</v>
      </c>
      <c r="H207" s="175">
        <v>446.44600000000003</v>
      </c>
      <c r="I207" s="176"/>
      <c r="J207" s="177">
        <f>ROUND(I207*H207,2)</f>
        <v>0</v>
      </c>
      <c r="K207" s="178"/>
      <c r="L207" s="37"/>
      <c r="M207" s="179" t="s">
        <v>1</v>
      </c>
      <c r="N207" s="180" t="s">
        <v>38</v>
      </c>
      <c r="O207" s="75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3" t="s">
        <v>135</v>
      </c>
      <c r="AT207" s="183" t="s">
        <v>131</v>
      </c>
      <c r="AU207" s="183" t="s">
        <v>83</v>
      </c>
      <c r="AY207" s="17" t="s">
        <v>128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7" t="s">
        <v>81</v>
      </c>
      <c r="BK207" s="184">
        <f>ROUND(I207*H207,2)</f>
        <v>0</v>
      </c>
      <c r="BL207" s="17" t="s">
        <v>135</v>
      </c>
      <c r="BM207" s="183" t="s">
        <v>280</v>
      </c>
    </row>
    <row r="208" s="12" customFormat="1" ht="22.8" customHeight="1">
      <c r="A208" s="12"/>
      <c r="B208" s="157"/>
      <c r="C208" s="12"/>
      <c r="D208" s="158" t="s">
        <v>72</v>
      </c>
      <c r="E208" s="168" t="s">
        <v>281</v>
      </c>
      <c r="F208" s="168" t="s">
        <v>282</v>
      </c>
      <c r="G208" s="12"/>
      <c r="H208" s="12"/>
      <c r="I208" s="160"/>
      <c r="J208" s="169">
        <f>BK208</f>
        <v>0</v>
      </c>
      <c r="K208" s="12"/>
      <c r="L208" s="157"/>
      <c r="M208" s="162"/>
      <c r="N208" s="163"/>
      <c r="O208" s="163"/>
      <c r="P208" s="164">
        <f>P209</f>
        <v>0</v>
      </c>
      <c r="Q208" s="163"/>
      <c r="R208" s="164">
        <f>R209</f>
        <v>0</v>
      </c>
      <c r="S208" s="163"/>
      <c r="T208" s="165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8" t="s">
        <v>81</v>
      </c>
      <c r="AT208" s="166" t="s">
        <v>72</v>
      </c>
      <c r="AU208" s="166" t="s">
        <v>81</v>
      </c>
      <c r="AY208" s="158" t="s">
        <v>128</v>
      </c>
      <c r="BK208" s="167">
        <f>BK209</f>
        <v>0</v>
      </c>
    </row>
    <row r="209" s="2" customFormat="1" ht="14.4" customHeight="1">
      <c r="A209" s="36"/>
      <c r="B209" s="170"/>
      <c r="C209" s="171" t="s">
        <v>283</v>
      </c>
      <c r="D209" s="171" t="s">
        <v>131</v>
      </c>
      <c r="E209" s="172" t="s">
        <v>284</v>
      </c>
      <c r="F209" s="173" t="s">
        <v>285</v>
      </c>
      <c r="G209" s="174" t="s">
        <v>158</v>
      </c>
      <c r="H209" s="175">
        <v>546.66399999999999</v>
      </c>
      <c r="I209" s="176"/>
      <c r="J209" s="177">
        <f>ROUND(I209*H209,2)</f>
        <v>0</v>
      </c>
      <c r="K209" s="178"/>
      <c r="L209" s="37"/>
      <c r="M209" s="179" t="s">
        <v>1</v>
      </c>
      <c r="N209" s="180" t="s">
        <v>38</v>
      </c>
      <c r="O209" s="75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3" t="s">
        <v>135</v>
      </c>
      <c r="AT209" s="183" t="s">
        <v>131</v>
      </c>
      <c r="AU209" s="183" t="s">
        <v>83</v>
      </c>
      <c r="AY209" s="17" t="s">
        <v>128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7" t="s">
        <v>81</v>
      </c>
      <c r="BK209" s="184">
        <f>ROUND(I209*H209,2)</f>
        <v>0</v>
      </c>
      <c r="BL209" s="17" t="s">
        <v>135</v>
      </c>
      <c r="BM209" s="183" t="s">
        <v>286</v>
      </c>
    </row>
    <row r="210" s="12" customFormat="1" ht="25.92" customHeight="1">
      <c r="A210" s="12"/>
      <c r="B210" s="157"/>
      <c r="C210" s="12"/>
      <c r="D210" s="158" t="s">
        <v>72</v>
      </c>
      <c r="E210" s="159" t="s">
        <v>287</v>
      </c>
      <c r="F210" s="159" t="s">
        <v>288</v>
      </c>
      <c r="G210" s="12"/>
      <c r="H210" s="12"/>
      <c r="I210" s="160"/>
      <c r="J210" s="161">
        <f>BK210</f>
        <v>0</v>
      </c>
      <c r="K210" s="12"/>
      <c r="L210" s="157"/>
      <c r="M210" s="162"/>
      <c r="N210" s="163"/>
      <c r="O210" s="163"/>
      <c r="P210" s="164">
        <f>P211</f>
        <v>0</v>
      </c>
      <c r="Q210" s="163"/>
      <c r="R210" s="164">
        <f>R211</f>
        <v>0</v>
      </c>
      <c r="S210" s="163"/>
      <c r="T210" s="165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8" t="s">
        <v>83</v>
      </c>
      <c r="AT210" s="166" t="s">
        <v>72</v>
      </c>
      <c r="AU210" s="166" t="s">
        <v>73</v>
      </c>
      <c r="AY210" s="158" t="s">
        <v>128</v>
      </c>
      <c r="BK210" s="167">
        <f>BK211</f>
        <v>0</v>
      </c>
    </row>
    <row r="211" s="12" customFormat="1" ht="22.8" customHeight="1">
      <c r="A211" s="12"/>
      <c r="B211" s="157"/>
      <c r="C211" s="12"/>
      <c r="D211" s="158" t="s">
        <v>72</v>
      </c>
      <c r="E211" s="168" t="s">
        <v>289</v>
      </c>
      <c r="F211" s="168" t="s">
        <v>290</v>
      </c>
      <c r="G211" s="12"/>
      <c r="H211" s="12"/>
      <c r="I211" s="160"/>
      <c r="J211" s="169">
        <f>BK211</f>
        <v>0</v>
      </c>
      <c r="K211" s="12"/>
      <c r="L211" s="157"/>
      <c r="M211" s="162"/>
      <c r="N211" s="163"/>
      <c r="O211" s="163"/>
      <c r="P211" s="164">
        <f>SUM(P212:P214)</f>
        <v>0</v>
      </c>
      <c r="Q211" s="163"/>
      <c r="R211" s="164">
        <f>SUM(R212:R214)</f>
        <v>0</v>
      </c>
      <c r="S211" s="163"/>
      <c r="T211" s="165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8" t="s">
        <v>83</v>
      </c>
      <c r="AT211" s="166" t="s">
        <v>72</v>
      </c>
      <c r="AU211" s="166" t="s">
        <v>81</v>
      </c>
      <c r="AY211" s="158" t="s">
        <v>128</v>
      </c>
      <c r="BK211" s="167">
        <f>SUM(BK212:BK214)</f>
        <v>0</v>
      </c>
    </row>
    <row r="212" s="2" customFormat="1" ht="14.4" customHeight="1">
      <c r="A212" s="36"/>
      <c r="B212" s="170"/>
      <c r="C212" s="171" t="s">
        <v>291</v>
      </c>
      <c r="D212" s="171" t="s">
        <v>131</v>
      </c>
      <c r="E212" s="172" t="s">
        <v>292</v>
      </c>
      <c r="F212" s="173" t="s">
        <v>293</v>
      </c>
      <c r="G212" s="174" t="s">
        <v>251</v>
      </c>
      <c r="H212" s="175">
        <v>14</v>
      </c>
      <c r="I212" s="176"/>
      <c r="J212" s="177">
        <f>ROUND(I212*H212,2)</f>
        <v>0</v>
      </c>
      <c r="K212" s="178"/>
      <c r="L212" s="37"/>
      <c r="M212" s="179" t="s">
        <v>1</v>
      </c>
      <c r="N212" s="180" t="s">
        <v>38</v>
      </c>
      <c r="O212" s="75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3" t="s">
        <v>212</v>
      </c>
      <c r="AT212" s="183" t="s">
        <v>131</v>
      </c>
      <c r="AU212" s="183" t="s">
        <v>83</v>
      </c>
      <c r="AY212" s="17" t="s">
        <v>128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7" t="s">
        <v>81</v>
      </c>
      <c r="BK212" s="184">
        <f>ROUND(I212*H212,2)</f>
        <v>0</v>
      </c>
      <c r="BL212" s="17" t="s">
        <v>212</v>
      </c>
      <c r="BM212" s="183" t="s">
        <v>294</v>
      </c>
    </row>
    <row r="213" s="13" customFormat="1">
      <c r="A213" s="13"/>
      <c r="B213" s="185"/>
      <c r="C213" s="13"/>
      <c r="D213" s="186" t="s">
        <v>145</v>
      </c>
      <c r="E213" s="187" t="s">
        <v>1</v>
      </c>
      <c r="F213" s="188" t="s">
        <v>295</v>
      </c>
      <c r="G213" s="13"/>
      <c r="H213" s="189">
        <v>14</v>
      </c>
      <c r="I213" s="190"/>
      <c r="J213" s="13"/>
      <c r="K213" s="13"/>
      <c r="L213" s="185"/>
      <c r="M213" s="191"/>
      <c r="N213" s="192"/>
      <c r="O213" s="192"/>
      <c r="P213" s="192"/>
      <c r="Q213" s="192"/>
      <c r="R213" s="192"/>
      <c r="S213" s="192"/>
      <c r="T213" s="19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7" t="s">
        <v>145</v>
      </c>
      <c r="AU213" s="187" t="s">
        <v>83</v>
      </c>
      <c r="AV213" s="13" t="s">
        <v>83</v>
      </c>
      <c r="AW213" s="13" t="s">
        <v>30</v>
      </c>
      <c r="AX213" s="13" t="s">
        <v>73</v>
      </c>
      <c r="AY213" s="187" t="s">
        <v>128</v>
      </c>
    </row>
    <row r="214" s="14" customFormat="1">
      <c r="A214" s="14"/>
      <c r="B214" s="194"/>
      <c r="C214" s="14"/>
      <c r="D214" s="186" t="s">
        <v>145</v>
      </c>
      <c r="E214" s="195" t="s">
        <v>1</v>
      </c>
      <c r="F214" s="196" t="s">
        <v>150</v>
      </c>
      <c r="G214" s="14"/>
      <c r="H214" s="197">
        <v>14</v>
      </c>
      <c r="I214" s="198"/>
      <c r="J214" s="14"/>
      <c r="K214" s="14"/>
      <c r="L214" s="194"/>
      <c r="M214" s="199"/>
      <c r="N214" s="200"/>
      <c r="O214" s="200"/>
      <c r="P214" s="200"/>
      <c r="Q214" s="200"/>
      <c r="R214" s="200"/>
      <c r="S214" s="200"/>
      <c r="T214" s="20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5" t="s">
        <v>145</v>
      </c>
      <c r="AU214" s="195" t="s">
        <v>83</v>
      </c>
      <c r="AV214" s="14" t="s">
        <v>135</v>
      </c>
      <c r="AW214" s="14" t="s">
        <v>30</v>
      </c>
      <c r="AX214" s="14" t="s">
        <v>81</v>
      </c>
      <c r="AY214" s="195" t="s">
        <v>128</v>
      </c>
    </row>
    <row r="215" s="12" customFormat="1" ht="25.92" customHeight="1">
      <c r="A215" s="12"/>
      <c r="B215" s="157"/>
      <c r="C215" s="12"/>
      <c r="D215" s="158" t="s">
        <v>72</v>
      </c>
      <c r="E215" s="159" t="s">
        <v>296</v>
      </c>
      <c r="F215" s="159" t="s">
        <v>297</v>
      </c>
      <c r="G215" s="12"/>
      <c r="H215" s="12"/>
      <c r="I215" s="160"/>
      <c r="J215" s="161">
        <f>BK215</f>
        <v>0</v>
      </c>
      <c r="K215" s="12"/>
      <c r="L215" s="157"/>
      <c r="M215" s="162"/>
      <c r="N215" s="163"/>
      <c r="O215" s="163"/>
      <c r="P215" s="164">
        <f>SUM(P216:P233)</f>
        <v>0</v>
      </c>
      <c r="Q215" s="163"/>
      <c r="R215" s="164">
        <f>SUM(R216:R233)</f>
        <v>29.063100000000006</v>
      </c>
      <c r="S215" s="163"/>
      <c r="T215" s="165">
        <f>SUM(T216:T233)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8" t="s">
        <v>155</v>
      </c>
      <c r="AT215" s="166" t="s">
        <v>72</v>
      </c>
      <c r="AU215" s="166" t="s">
        <v>73</v>
      </c>
      <c r="AY215" s="158" t="s">
        <v>128</v>
      </c>
      <c r="BK215" s="167">
        <f>SUM(BK216:BK233)</f>
        <v>0</v>
      </c>
    </row>
    <row r="216" s="2" customFormat="1" ht="14.4" customHeight="1">
      <c r="A216" s="36"/>
      <c r="B216" s="170"/>
      <c r="C216" s="171" t="s">
        <v>298</v>
      </c>
      <c r="D216" s="171" t="s">
        <v>131</v>
      </c>
      <c r="E216" s="172" t="s">
        <v>141</v>
      </c>
      <c r="F216" s="173" t="s">
        <v>142</v>
      </c>
      <c r="G216" s="174" t="s">
        <v>143</v>
      </c>
      <c r="H216" s="175">
        <v>21.079999999999998</v>
      </c>
      <c r="I216" s="176"/>
      <c r="J216" s="177">
        <f>ROUND(I216*H216,2)</f>
        <v>0</v>
      </c>
      <c r="K216" s="178"/>
      <c r="L216" s="37"/>
      <c r="M216" s="179" t="s">
        <v>1</v>
      </c>
      <c r="N216" s="180" t="s">
        <v>38</v>
      </c>
      <c r="O216" s="75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3" t="s">
        <v>135</v>
      </c>
      <c r="AT216" s="183" t="s">
        <v>131</v>
      </c>
      <c r="AU216" s="183" t="s">
        <v>81</v>
      </c>
      <c r="AY216" s="17" t="s">
        <v>128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7" t="s">
        <v>81</v>
      </c>
      <c r="BK216" s="184">
        <f>ROUND(I216*H216,2)</f>
        <v>0</v>
      </c>
      <c r="BL216" s="17" t="s">
        <v>135</v>
      </c>
      <c r="BM216" s="183" t="s">
        <v>299</v>
      </c>
    </row>
    <row r="217" s="13" customFormat="1">
      <c r="A217" s="13"/>
      <c r="B217" s="185"/>
      <c r="C217" s="13"/>
      <c r="D217" s="186" t="s">
        <v>145</v>
      </c>
      <c r="E217" s="187" t="s">
        <v>1</v>
      </c>
      <c r="F217" s="188" t="s">
        <v>300</v>
      </c>
      <c r="G217" s="13"/>
      <c r="H217" s="189">
        <v>21.079999999999998</v>
      </c>
      <c r="I217" s="190"/>
      <c r="J217" s="13"/>
      <c r="K217" s="13"/>
      <c r="L217" s="185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7" t="s">
        <v>145</v>
      </c>
      <c r="AU217" s="187" t="s">
        <v>81</v>
      </c>
      <c r="AV217" s="13" t="s">
        <v>83</v>
      </c>
      <c r="AW217" s="13" t="s">
        <v>30</v>
      </c>
      <c r="AX217" s="13" t="s">
        <v>73</v>
      </c>
      <c r="AY217" s="187" t="s">
        <v>128</v>
      </c>
    </row>
    <row r="218" s="14" customFormat="1">
      <c r="A218" s="14"/>
      <c r="B218" s="194"/>
      <c r="C218" s="14"/>
      <c r="D218" s="186" t="s">
        <v>145</v>
      </c>
      <c r="E218" s="195" t="s">
        <v>1</v>
      </c>
      <c r="F218" s="196" t="s">
        <v>150</v>
      </c>
      <c r="G218" s="14"/>
      <c r="H218" s="197">
        <v>21.079999999999998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145</v>
      </c>
      <c r="AU218" s="195" t="s">
        <v>81</v>
      </c>
      <c r="AV218" s="14" t="s">
        <v>135</v>
      </c>
      <c r="AW218" s="14" t="s">
        <v>30</v>
      </c>
      <c r="AX218" s="14" t="s">
        <v>81</v>
      </c>
      <c r="AY218" s="195" t="s">
        <v>128</v>
      </c>
    </row>
    <row r="219" s="2" customFormat="1" ht="14.4" customHeight="1">
      <c r="A219" s="36"/>
      <c r="B219" s="170"/>
      <c r="C219" s="171" t="s">
        <v>301</v>
      </c>
      <c r="D219" s="171" t="s">
        <v>131</v>
      </c>
      <c r="E219" s="172" t="s">
        <v>302</v>
      </c>
      <c r="F219" s="173" t="s">
        <v>303</v>
      </c>
      <c r="G219" s="174" t="s">
        <v>143</v>
      </c>
      <c r="H219" s="175">
        <v>21.079999999999998</v>
      </c>
      <c r="I219" s="176"/>
      <c r="J219" s="177">
        <f>ROUND(I219*H219,2)</f>
        <v>0</v>
      </c>
      <c r="K219" s="178"/>
      <c r="L219" s="37"/>
      <c r="M219" s="179" t="s">
        <v>1</v>
      </c>
      <c r="N219" s="180" t="s">
        <v>38</v>
      </c>
      <c r="O219" s="75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3" t="s">
        <v>135</v>
      </c>
      <c r="AT219" s="183" t="s">
        <v>131</v>
      </c>
      <c r="AU219" s="183" t="s">
        <v>81</v>
      </c>
      <c r="AY219" s="17" t="s">
        <v>128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7" t="s">
        <v>81</v>
      </c>
      <c r="BK219" s="184">
        <f>ROUND(I219*H219,2)</f>
        <v>0</v>
      </c>
      <c r="BL219" s="17" t="s">
        <v>135</v>
      </c>
      <c r="BM219" s="183" t="s">
        <v>304</v>
      </c>
    </row>
    <row r="220" s="2" customFormat="1" ht="14.4" customHeight="1">
      <c r="A220" s="36"/>
      <c r="B220" s="170"/>
      <c r="C220" s="171" t="s">
        <v>305</v>
      </c>
      <c r="D220" s="171" t="s">
        <v>131</v>
      </c>
      <c r="E220" s="172" t="s">
        <v>306</v>
      </c>
      <c r="F220" s="173" t="s">
        <v>307</v>
      </c>
      <c r="G220" s="174" t="s">
        <v>143</v>
      </c>
      <c r="H220" s="175">
        <v>105.40000000000001</v>
      </c>
      <c r="I220" s="176"/>
      <c r="J220" s="177">
        <f>ROUND(I220*H220,2)</f>
        <v>0</v>
      </c>
      <c r="K220" s="178"/>
      <c r="L220" s="37"/>
      <c r="M220" s="179" t="s">
        <v>1</v>
      </c>
      <c r="N220" s="180" t="s">
        <v>38</v>
      </c>
      <c r="O220" s="75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3" t="s">
        <v>135</v>
      </c>
      <c r="AT220" s="183" t="s">
        <v>131</v>
      </c>
      <c r="AU220" s="183" t="s">
        <v>81</v>
      </c>
      <c r="AY220" s="17" t="s">
        <v>128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7" t="s">
        <v>81</v>
      </c>
      <c r="BK220" s="184">
        <f>ROUND(I220*H220,2)</f>
        <v>0</v>
      </c>
      <c r="BL220" s="17" t="s">
        <v>135</v>
      </c>
      <c r="BM220" s="183" t="s">
        <v>308</v>
      </c>
    </row>
    <row r="221" s="13" customFormat="1">
      <c r="A221" s="13"/>
      <c r="B221" s="185"/>
      <c r="C221" s="13"/>
      <c r="D221" s="186" t="s">
        <v>145</v>
      </c>
      <c r="E221" s="13"/>
      <c r="F221" s="188" t="s">
        <v>309</v>
      </c>
      <c r="G221" s="13"/>
      <c r="H221" s="189">
        <v>105.40000000000001</v>
      </c>
      <c r="I221" s="190"/>
      <c r="J221" s="13"/>
      <c r="K221" s="13"/>
      <c r="L221" s="185"/>
      <c r="M221" s="191"/>
      <c r="N221" s="192"/>
      <c r="O221" s="192"/>
      <c r="P221" s="192"/>
      <c r="Q221" s="192"/>
      <c r="R221" s="192"/>
      <c r="S221" s="192"/>
      <c r="T221" s="19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7" t="s">
        <v>145</v>
      </c>
      <c r="AU221" s="187" t="s">
        <v>81</v>
      </c>
      <c r="AV221" s="13" t="s">
        <v>83</v>
      </c>
      <c r="AW221" s="13" t="s">
        <v>3</v>
      </c>
      <c r="AX221" s="13" t="s">
        <v>81</v>
      </c>
      <c r="AY221" s="187" t="s">
        <v>128</v>
      </c>
    </row>
    <row r="222" s="2" customFormat="1" ht="14.4" customHeight="1">
      <c r="A222" s="36"/>
      <c r="B222" s="170"/>
      <c r="C222" s="171" t="s">
        <v>310</v>
      </c>
      <c r="D222" s="171" t="s">
        <v>131</v>
      </c>
      <c r="E222" s="172" t="s">
        <v>156</v>
      </c>
      <c r="F222" s="173" t="s">
        <v>157</v>
      </c>
      <c r="G222" s="174" t="s">
        <v>158</v>
      </c>
      <c r="H222" s="175">
        <v>40.052</v>
      </c>
      <c r="I222" s="176"/>
      <c r="J222" s="177">
        <f>ROUND(I222*H222,2)</f>
        <v>0</v>
      </c>
      <c r="K222" s="178"/>
      <c r="L222" s="37"/>
      <c r="M222" s="179" t="s">
        <v>1</v>
      </c>
      <c r="N222" s="180" t="s">
        <v>38</v>
      </c>
      <c r="O222" s="75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3" t="s">
        <v>135</v>
      </c>
      <c r="AT222" s="183" t="s">
        <v>131</v>
      </c>
      <c r="AU222" s="183" t="s">
        <v>81</v>
      </c>
      <c r="AY222" s="17" t="s">
        <v>128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7" t="s">
        <v>81</v>
      </c>
      <c r="BK222" s="184">
        <f>ROUND(I222*H222,2)</f>
        <v>0</v>
      </c>
      <c r="BL222" s="17" t="s">
        <v>135</v>
      </c>
      <c r="BM222" s="183" t="s">
        <v>311</v>
      </c>
    </row>
    <row r="223" s="13" customFormat="1">
      <c r="A223" s="13"/>
      <c r="B223" s="185"/>
      <c r="C223" s="13"/>
      <c r="D223" s="186" t="s">
        <v>145</v>
      </c>
      <c r="E223" s="13"/>
      <c r="F223" s="188" t="s">
        <v>312</v>
      </c>
      <c r="G223" s="13"/>
      <c r="H223" s="189">
        <v>40.052</v>
      </c>
      <c r="I223" s="190"/>
      <c r="J223" s="13"/>
      <c r="K223" s="13"/>
      <c r="L223" s="185"/>
      <c r="M223" s="191"/>
      <c r="N223" s="192"/>
      <c r="O223" s="192"/>
      <c r="P223" s="192"/>
      <c r="Q223" s="192"/>
      <c r="R223" s="192"/>
      <c r="S223" s="192"/>
      <c r="T223" s="19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7" t="s">
        <v>145</v>
      </c>
      <c r="AU223" s="187" t="s">
        <v>81</v>
      </c>
      <c r="AV223" s="13" t="s">
        <v>83</v>
      </c>
      <c r="AW223" s="13" t="s">
        <v>3</v>
      </c>
      <c r="AX223" s="13" t="s">
        <v>81</v>
      </c>
      <c r="AY223" s="187" t="s">
        <v>128</v>
      </c>
    </row>
    <row r="224" s="2" customFormat="1" ht="14.4" customHeight="1">
      <c r="A224" s="36"/>
      <c r="B224" s="170"/>
      <c r="C224" s="171" t="s">
        <v>313</v>
      </c>
      <c r="D224" s="171" t="s">
        <v>131</v>
      </c>
      <c r="E224" s="172" t="s">
        <v>249</v>
      </c>
      <c r="F224" s="173" t="s">
        <v>250</v>
      </c>
      <c r="G224" s="174" t="s">
        <v>251</v>
      </c>
      <c r="H224" s="175">
        <v>84</v>
      </c>
      <c r="I224" s="176"/>
      <c r="J224" s="177">
        <f>ROUND(I224*H224,2)</f>
        <v>0</v>
      </c>
      <c r="K224" s="178"/>
      <c r="L224" s="37"/>
      <c r="M224" s="179" t="s">
        <v>1</v>
      </c>
      <c r="N224" s="180" t="s">
        <v>38</v>
      </c>
      <c r="O224" s="75"/>
      <c r="P224" s="181">
        <f>O224*H224</f>
        <v>0</v>
      </c>
      <c r="Q224" s="181">
        <v>0.15540000000000001</v>
      </c>
      <c r="R224" s="181">
        <f>Q224*H224</f>
        <v>13.053600000000001</v>
      </c>
      <c r="S224" s="181">
        <v>0</v>
      </c>
      <c r="T224" s="182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3" t="s">
        <v>135</v>
      </c>
      <c r="AT224" s="183" t="s">
        <v>131</v>
      </c>
      <c r="AU224" s="183" t="s">
        <v>81</v>
      </c>
      <c r="AY224" s="17" t="s">
        <v>128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7" t="s">
        <v>81</v>
      </c>
      <c r="BK224" s="184">
        <f>ROUND(I224*H224,2)</f>
        <v>0</v>
      </c>
      <c r="BL224" s="17" t="s">
        <v>135</v>
      </c>
      <c r="BM224" s="183" t="s">
        <v>314</v>
      </c>
    </row>
    <row r="225" s="13" customFormat="1">
      <c r="A225" s="13"/>
      <c r="B225" s="185"/>
      <c r="C225" s="13"/>
      <c r="D225" s="186" t="s">
        <v>145</v>
      </c>
      <c r="E225" s="187" t="s">
        <v>1</v>
      </c>
      <c r="F225" s="188" t="s">
        <v>315</v>
      </c>
      <c r="G225" s="13"/>
      <c r="H225" s="189">
        <v>84</v>
      </c>
      <c r="I225" s="190"/>
      <c r="J225" s="13"/>
      <c r="K225" s="13"/>
      <c r="L225" s="185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7" t="s">
        <v>145</v>
      </c>
      <c r="AU225" s="187" t="s">
        <v>81</v>
      </c>
      <c r="AV225" s="13" t="s">
        <v>83</v>
      </c>
      <c r="AW225" s="13" t="s">
        <v>30</v>
      </c>
      <c r="AX225" s="13" t="s">
        <v>73</v>
      </c>
      <c r="AY225" s="187" t="s">
        <v>128</v>
      </c>
    </row>
    <row r="226" s="14" customFormat="1">
      <c r="A226" s="14"/>
      <c r="B226" s="194"/>
      <c r="C226" s="14"/>
      <c r="D226" s="186" t="s">
        <v>145</v>
      </c>
      <c r="E226" s="195" t="s">
        <v>1</v>
      </c>
      <c r="F226" s="196" t="s">
        <v>150</v>
      </c>
      <c r="G226" s="14"/>
      <c r="H226" s="197">
        <v>84</v>
      </c>
      <c r="I226" s="198"/>
      <c r="J226" s="14"/>
      <c r="K226" s="14"/>
      <c r="L226" s="194"/>
      <c r="M226" s="199"/>
      <c r="N226" s="200"/>
      <c r="O226" s="200"/>
      <c r="P226" s="200"/>
      <c r="Q226" s="200"/>
      <c r="R226" s="200"/>
      <c r="S226" s="200"/>
      <c r="T226" s="20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5" t="s">
        <v>145</v>
      </c>
      <c r="AU226" s="195" t="s">
        <v>81</v>
      </c>
      <c r="AV226" s="14" t="s">
        <v>135</v>
      </c>
      <c r="AW226" s="14" t="s">
        <v>30</v>
      </c>
      <c r="AX226" s="14" t="s">
        <v>81</v>
      </c>
      <c r="AY226" s="195" t="s">
        <v>128</v>
      </c>
    </row>
    <row r="227" s="2" customFormat="1" ht="14.4" customHeight="1">
      <c r="A227" s="36"/>
      <c r="B227" s="170"/>
      <c r="C227" s="202" t="s">
        <v>316</v>
      </c>
      <c r="D227" s="202" t="s">
        <v>170</v>
      </c>
      <c r="E227" s="203" t="s">
        <v>255</v>
      </c>
      <c r="F227" s="204" t="s">
        <v>256</v>
      </c>
      <c r="G227" s="205" t="s">
        <v>251</v>
      </c>
      <c r="H227" s="206">
        <v>84</v>
      </c>
      <c r="I227" s="207"/>
      <c r="J227" s="208">
        <f>ROUND(I227*H227,2)</f>
        <v>0</v>
      </c>
      <c r="K227" s="209"/>
      <c r="L227" s="210"/>
      <c r="M227" s="211" t="s">
        <v>1</v>
      </c>
      <c r="N227" s="212" t="s">
        <v>38</v>
      </c>
      <c r="O227" s="75"/>
      <c r="P227" s="181">
        <f>O227*H227</f>
        <v>0</v>
      </c>
      <c r="Q227" s="181">
        <v>0.044999999999999998</v>
      </c>
      <c r="R227" s="181">
        <f>Q227*H227</f>
        <v>3.7799999999999998</v>
      </c>
      <c r="S227" s="181">
        <v>0</v>
      </c>
      <c r="T227" s="182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3" t="s">
        <v>169</v>
      </c>
      <c r="AT227" s="183" t="s">
        <v>170</v>
      </c>
      <c r="AU227" s="183" t="s">
        <v>81</v>
      </c>
      <c r="AY227" s="17" t="s">
        <v>128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7" t="s">
        <v>81</v>
      </c>
      <c r="BK227" s="184">
        <f>ROUND(I227*H227,2)</f>
        <v>0</v>
      </c>
      <c r="BL227" s="17" t="s">
        <v>135</v>
      </c>
      <c r="BM227" s="183" t="s">
        <v>317</v>
      </c>
    </row>
    <row r="228" s="2" customFormat="1" ht="14.4" customHeight="1">
      <c r="A228" s="36"/>
      <c r="B228" s="170"/>
      <c r="C228" s="171" t="s">
        <v>318</v>
      </c>
      <c r="D228" s="171" t="s">
        <v>131</v>
      </c>
      <c r="E228" s="172" t="s">
        <v>223</v>
      </c>
      <c r="F228" s="173" t="s">
        <v>224</v>
      </c>
      <c r="G228" s="174" t="s">
        <v>134</v>
      </c>
      <c r="H228" s="175">
        <v>62</v>
      </c>
      <c r="I228" s="176"/>
      <c r="J228" s="177">
        <f>ROUND(I228*H228,2)</f>
        <v>0</v>
      </c>
      <c r="K228" s="178"/>
      <c r="L228" s="37"/>
      <c r="M228" s="179" t="s">
        <v>1</v>
      </c>
      <c r="N228" s="180" t="s">
        <v>38</v>
      </c>
      <c r="O228" s="75"/>
      <c r="P228" s="181">
        <f>O228*H228</f>
        <v>0</v>
      </c>
      <c r="Q228" s="181">
        <v>0.084250000000000005</v>
      </c>
      <c r="R228" s="181">
        <f>Q228*H228</f>
        <v>5.2235000000000005</v>
      </c>
      <c r="S228" s="181">
        <v>0</v>
      </c>
      <c r="T228" s="182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3" t="s">
        <v>135</v>
      </c>
      <c r="AT228" s="183" t="s">
        <v>131</v>
      </c>
      <c r="AU228" s="183" t="s">
        <v>81</v>
      </c>
      <c r="AY228" s="17" t="s">
        <v>128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7" t="s">
        <v>81</v>
      </c>
      <c r="BK228" s="184">
        <f>ROUND(I228*H228,2)</f>
        <v>0</v>
      </c>
      <c r="BL228" s="17" t="s">
        <v>135</v>
      </c>
      <c r="BM228" s="183" t="s">
        <v>319</v>
      </c>
    </row>
    <row r="229" s="13" customFormat="1">
      <c r="A229" s="13"/>
      <c r="B229" s="185"/>
      <c r="C229" s="13"/>
      <c r="D229" s="186" t="s">
        <v>145</v>
      </c>
      <c r="E229" s="187" t="s">
        <v>1</v>
      </c>
      <c r="F229" s="188" t="s">
        <v>320</v>
      </c>
      <c r="G229" s="13"/>
      <c r="H229" s="189">
        <v>62</v>
      </c>
      <c r="I229" s="190"/>
      <c r="J229" s="13"/>
      <c r="K229" s="13"/>
      <c r="L229" s="185"/>
      <c r="M229" s="191"/>
      <c r="N229" s="192"/>
      <c r="O229" s="192"/>
      <c r="P229" s="192"/>
      <c r="Q229" s="192"/>
      <c r="R229" s="192"/>
      <c r="S229" s="192"/>
      <c r="T229" s="19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7" t="s">
        <v>145</v>
      </c>
      <c r="AU229" s="187" t="s">
        <v>81</v>
      </c>
      <c r="AV229" s="13" t="s">
        <v>83</v>
      </c>
      <c r="AW229" s="13" t="s">
        <v>30</v>
      </c>
      <c r="AX229" s="13" t="s">
        <v>73</v>
      </c>
      <c r="AY229" s="187" t="s">
        <v>128</v>
      </c>
    </row>
    <row r="230" s="14" customFormat="1">
      <c r="A230" s="14"/>
      <c r="B230" s="194"/>
      <c r="C230" s="14"/>
      <c r="D230" s="186" t="s">
        <v>145</v>
      </c>
      <c r="E230" s="195" t="s">
        <v>1</v>
      </c>
      <c r="F230" s="196" t="s">
        <v>150</v>
      </c>
      <c r="G230" s="14"/>
      <c r="H230" s="197">
        <v>62</v>
      </c>
      <c r="I230" s="198"/>
      <c r="J230" s="14"/>
      <c r="K230" s="14"/>
      <c r="L230" s="194"/>
      <c r="M230" s="199"/>
      <c r="N230" s="200"/>
      <c r="O230" s="200"/>
      <c r="P230" s="200"/>
      <c r="Q230" s="200"/>
      <c r="R230" s="200"/>
      <c r="S230" s="200"/>
      <c r="T230" s="20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5" t="s">
        <v>145</v>
      </c>
      <c r="AU230" s="195" t="s">
        <v>81</v>
      </c>
      <c r="AV230" s="14" t="s">
        <v>135</v>
      </c>
      <c r="AW230" s="14" t="s">
        <v>30</v>
      </c>
      <c r="AX230" s="14" t="s">
        <v>81</v>
      </c>
      <c r="AY230" s="195" t="s">
        <v>128</v>
      </c>
    </row>
    <row r="231" s="2" customFormat="1" ht="14.4" customHeight="1">
      <c r="A231" s="36"/>
      <c r="B231" s="170"/>
      <c r="C231" s="202" t="s">
        <v>321</v>
      </c>
      <c r="D231" s="202" t="s">
        <v>170</v>
      </c>
      <c r="E231" s="203" t="s">
        <v>228</v>
      </c>
      <c r="F231" s="204" t="s">
        <v>229</v>
      </c>
      <c r="G231" s="205" t="s">
        <v>134</v>
      </c>
      <c r="H231" s="206">
        <v>62</v>
      </c>
      <c r="I231" s="207"/>
      <c r="J231" s="208">
        <f>ROUND(I231*H231,2)</f>
        <v>0</v>
      </c>
      <c r="K231" s="209"/>
      <c r="L231" s="210"/>
      <c r="M231" s="211" t="s">
        <v>1</v>
      </c>
      <c r="N231" s="212" t="s">
        <v>38</v>
      </c>
      <c r="O231" s="75"/>
      <c r="P231" s="181">
        <f>O231*H231</f>
        <v>0</v>
      </c>
      <c r="Q231" s="181">
        <v>0.113</v>
      </c>
      <c r="R231" s="181">
        <f>Q231*H231</f>
        <v>7.0060000000000002</v>
      </c>
      <c r="S231" s="181">
        <v>0</v>
      </c>
      <c r="T231" s="182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3" t="s">
        <v>169</v>
      </c>
      <c r="AT231" s="183" t="s">
        <v>170</v>
      </c>
      <c r="AU231" s="183" t="s">
        <v>81</v>
      </c>
      <c r="AY231" s="17" t="s">
        <v>128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7" t="s">
        <v>81</v>
      </c>
      <c r="BK231" s="184">
        <f>ROUND(I231*H231,2)</f>
        <v>0</v>
      </c>
      <c r="BL231" s="17" t="s">
        <v>135</v>
      </c>
      <c r="BM231" s="183" t="s">
        <v>322</v>
      </c>
    </row>
    <row r="232" s="13" customFormat="1">
      <c r="A232" s="13"/>
      <c r="B232" s="185"/>
      <c r="C232" s="13"/>
      <c r="D232" s="186" t="s">
        <v>145</v>
      </c>
      <c r="E232" s="187" t="s">
        <v>1</v>
      </c>
      <c r="F232" s="188" t="s">
        <v>320</v>
      </c>
      <c r="G232" s="13"/>
      <c r="H232" s="189">
        <v>62</v>
      </c>
      <c r="I232" s="190"/>
      <c r="J232" s="13"/>
      <c r="K232" s="13"/>
      <c r="L232" s="185"/>
      <c r="M232" s="191"/>
      <c r="N232" s="192"/>
      <c r="O232" s="192"/>
      <c r="P232" s="192"/>
      <c r="Q232" s="192"/>
      <c r="R232" s="192"/>
      <c r="S232" s="192"/>
      <c r="T232" s="19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7" t="s">
        <v>145</v>
      </c>
      <c r="AU232" s="187" t="s">
        <v>81</v>
      </c>
      <c r="AV232" s="13" t="s">
        <v>83</v>
      </c>
      <c r="AW232" s="13" t="s">
        <v>30</v>
      </c>
      <c r="AX232" s="13" t="s">
        <v>73</v>
      </c>
      <c r="AY232" s="187" t="s">
        <v>128</v>
      </c>
    </row>
    <row r="233" s="14" customFormat="1">
      <c r="A233" s="14"/>
      <c r="B233" s="194"/>
      <c r="C233" s="14"/>
      <c r="D233" s="186" t="s">
        <v>145</v>
      </c>
      <c r="E233" s="195" t="s">
        <v>1</v>
      </c>
      <c r="F233" s="196" t="s">
        <v>150</v>
      </c>
      <c r="G233" s="14"/>
      <c r="H233" s="197">
        <v>62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145</v>
      </c>
      <c r="AU233" s="195" t="s">
        <v>81</v>
      </c>
      <c r="AV233" s="14" t="s">
        <v>135</v>
      </c>
      <c r="AW233" s="14" t="s">
        <v>30</v>
      </c>
      <c r="AX233" s="14" t="s">
        <v>81</v>
      </c>
      <c r="AY233" s="195" t="s">
        <v>128</v>
      </c>
    </row>
    <row r="234" s="12" customFormat="1" ht="25.92" customHeight="1">
      <c r="A234" s="12"/>
      <c r="B234" s="157"/>
      <c r="C234" s="12"/>
      <c r="D234" s="158" t="s">
        <v>72</v>
      </c>
      <c r="E234" s="159" t="s">
        <v>323</v>
      </c>
      <c r="F234" s="159" t="s">
        <v>324</v>
      </c>
      <c r="G234" s="12"/>
      <c r="H234" s="12"/>
      <c r="I234" s="160"/>
      <c r="J234" s="161">
        <f>BK234</f>
        <v>0</v>
      </c>
      <c r="K234" s="12"/>
      <c r="L234" s="157"/>
      <c r="M234" s="162"/>
      <c r="N234" s="163"/>
      <c r="O234" s="163"/>
      <c r="P234" s="164">
        <f>P235+P238+P240</f>
        <v>0</v>
      </c>
      <c r="Q234" s="163"/>
      <c r="R234" s="164">
        <f>R235+R238+R240</f>
        <v>0</v>
      </c>
      <c r="S234" s="163"/>
      <c r="T234" s="165">
        <f>T235+T238+T240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58" t="s">
        <v>155</v>
      </c>
      <c r="AT234" s="166" t="s">
        <v>72</v>
      </c>
      <c r="AU234" s="166" t="s">
        <v>73</v>
      </c>
      <c r="AY234" s="158" t="s">
        <v>128</v>
      </c>
      <c r="BK234" s="167">
        <f>BK235+BK238+BK240</f>
        <v>0</v>
      </c>
    </row>
    <row r="235" s="12" customFormat="1" ht="22.8" customHeight="1">
      <c r="A235" s="12"/>
      <c r="B235" s="157"/>
      <c r="C235" s="12"/>
      <c r="D235" s="158" t="s">
        <v>72</v>
      </c>
      <c r="E235" s="168" t="s">
        <v>325</v>
      </c>
      <c r="F235" s="168" t="s">
        <v>326</v>
      </c>
      <c r="G235" s="12"/>
      <c r="H235" s="12"/>
      <c r="I235" s="160"/>
      <c r="J235" s="169">
        <f>BK235</f>
        <v>0</v>
      </c>
      <c r="K235" s="12"/>
      <c r="L235" s="157"/>
      <c r="M235" s="162"/>
      <c r="N235" s="163"/>
      <c r="O235" s="163"/>
      <c r="P235" s="164">
        <f>SUM(P236:P237)</f>
        <v>0</v>
      </c>
      <c r="Q235" s="163"/>
      <c r="R235" s="164">
        <f>SUM(R236:R237)</f>
        <v>0</v>
      </c>
      <c r="S235" s="163"/>
      <c r="T235" s="165">
        <f>SUM(T236:T237)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8" t="s">
        <v>155</v>
      </c>
      <c r="AT235" s="166" t="s">
        <v>72</v>
      </c>
      <c r="AU235" s="166" t="s">
        <v>81</v>
      </c>
      <c r="AY235" s="158" t="s">
        <v>128</v>
      </c>
      <c r="BK235" s="167">
        <f>SUM(BK236:BK237)</f>
        <v>0</v>
      </c>
    </row>
    <row r="236" s="2" customFormat="1" ht="14.4" customHeight="1">
      <c r="A236" s="36"/>
      <c r="B236" s="170"/>
      <c r="C236" s="171" t="s">
        <v>327</v>
      </c>
      <c r="D236" s="171" t="s">
        <v>131</v>
      </c>
      <c r="E236" s="172" t="s">
        <v>328</v>
      </c>
      <c r="F236" s="173" t="s">
        <v>329</v>
      </c>
      <c r="G236" s="174" t="s">
        <v>330</v>
      </c>
      <c r="H236" s="175">
        <v>1</v>
      </c>
      <c r="I236" s="176"/>
      <c r="J236" s="177">
        <f>ROUND(I236*H236,2)</f>
        <v>0</v>
      </c>
      <c r="K236" s="178"/>
      <c r="L236" s="37"/>
      <c r="M236" s="179" t="s">
        <v>1</v>
      </c>
      <c r="N236" s="180" t="s">
        <v>38</v>
      </c>
      <c r="O236" s="75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3" t="s">
        <v>331</v>
      </c>
      <c r="AT236" s="183" t="s">
        <v>131</v>
      </c>
      <c r="AU236" s="183" t="s">
        <v>83</v>
      </c>
      <c r="AY236" s="17" t="s">
        <v>128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7" t="s">
        <v>81</v>
      </c>
      <c r="BK236" s="184">
        <f>ROUND(I236*H236,2)</f>
        <v>0</v>
      </c>
      <c r="BL236" s="17" t="s">
        <v>331</v>
      </c>
      <c r="BM236" s="183" t="s">
        <v>332</v>
      </c>
    </row>
    <row r="237" s="2" customFormat="1" ht="14.4" customHeight="1">
      <c r="A237" s="36"/>
      <c r="B237" s="170"/>
      <c r="C237" s="171" t="s">
        <v>333</v>
      </c>
      <c r="D237" s="171" t="s">
        <v>131</v>
      </c>
      <c r="E237" s="172" t="s">
        <v>334</v>
      </c>
      <c r="F237" s="173" t="s">
        <v>335</v>
      </c>
      <c r="G237" s="174" t="s">
        <v>330</v>
      </c>
      <c r="H237" s="175">
        <v>1</v>
      </c>
      <c r="I237" s="176"/>
      <c r="J237" s="177">
        <f>ROUND(I237*H237,2)</f>
        <v>0</v>
      </c>
      <c r="K237" s="178"/>
      <c r="L237" s="37"/>
      <c r="M237" s="179" t="s">
        <v>1</v>
      </c>
      <c r="N237" s="180" t="s">
        <v>38</v>
      </c>
      <c r="O237" s="75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3" t="s">
        <v>331</v>
      </c>
      <c r="AT237" s="183" t="s">
        <v>131</v>
      </c>
      <c r="AU237" s="183" t="s">
        <v>83</v>
      </c>
      <c r="AY237" s="17" t="s">
        <v>128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7" t="s">
        <v>81</v>
      </c>
      <c r="BK237" s="184">
        <f>ROUND(I237*H237,2)</f>
        <v>0</v>
      </c>
      <c r="BL237" s="17" t="s">
        <v>331</v>
      </c>
      <c r="BM237" s="183" t="s">
        <v>336</v>
      </c>
    </row>
    <row r="238" s="12" customFormat="1" ht="22.8" customHeight="1">
      <c r="A238" s="12"/>
      <c r="B238" s="157"/>
      <c r="C238" s="12"/>
      <c r="D238" s="158" t="s">
        <v>72</v>
      </c>
      <c r="E238" s="168" t="s">
        <v>337</v>
      </c>
      <c r="F238" s="168" t="s">
        <v>338</v>
      </c>
      <c r="G238" s="12"/>
      <c r="H238" s="12"/>
      <c r="I238" s="160"/>
      <c r="J238" s="169">
        <f>BK238</f>
        <v>0</v>
      </c>
      <c r="K238" s="12"/>
      <c r="L238" s="157"/>
      <c r="M238" s="162"/>
      <c r="N238" s="163"/>
      <c r="O238" s="163"/>
      <c r="P238" s="164">
        <f>P239</f>
        <v>0</v>
      </c>
      <c r="Q238" s="163"/>
      <c r="R238" s="164">
        <f>R239</f>
        <v>0</v>
      </c>
      <c r="S238" s="163"/>
      <c r="T238" s="165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8" t="s">
        <v>155</v>
      </c>
      <c r="AT238" s="166" t="s">
        <v>72</v>
      </c>
      <c r="AU238" s="166" t="s">
        <v>81</v>
      </c>
      <c r="AY238" s="158" t="s">
        <v>128</v>
      </c>
      <c r="BK238" s="167">
        <f>BK239</f>
        <v>0</v>
      </c>
    </row>
    <row r="239" s="2" customFormat="1" ht="14.4" customHeight="1">
      <c r="A239" s="36"/>
      <c r="B239" s="170"/>
      <c r="C239" s="171" t="s">
        <v>339</v>
      </c>
      <c r="D239" s="171" t="s">
        <v>131</v>
      </c>
      <c r="E239" s="172" t="s">
        <v>340</v>
      </c>
      <c r="F239" s="173" t="s">
        <v>341</v>
      </c>
      <c r="G239" s="174" t="s">
        <v>330</v>
      </c>
      <c r="H239" s="175">
        <v>1</v>
      </c>
      <c r="I239" s="176"/>
      <c r="J239" s="177">
        <f>ROUND(I239*H239,2)</f>
        <v>0</v>
      </c>
      <c r="K239" s="178"/>
      <c r="L239" s="37"/>
      <c r="M239" s="179" t="s">
        <v>1</v>
      </c>
      <c r="N239" s="180" t="s">
        <v>38</v>
      </c>
      <c r="O239" s="75"/>
      <c r="P239" s="181">
        <f>O239*H239</f>
        <v>0</v>
      </c>
      <c r="Q239" s="181">
        <v>0</v>
      </c>
      <c r="R239" s="181">
        <f>Q239*H239</f>
        <v>0</v>
      </c>
      <c r="S239" s="181">
        <v>0</v>
      </c>
      <c r="T239" s="182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3" t="s">
        <v>135</v>
      </c>
      <c r="AT239" s="183" t="s">
        <v>131</v>
      </c>
      <c r="AU239" s="183" t="s">
        <v>83</v>
      </c>
      <c r="AY239" s="17" t="s">
        <v>128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7" t="s">
        <v>81</v>
      </c>
      <c r="BK239" s="184">
        <f>ROUND(I239*H239,2)</f>
        <v>0</v>
      </c>
      <c r="BL239" s="17" t="s">
        <v>135</v>
      </c>
      <c r="BM239" s="183" t="s">
        <v>342</v>
      </c>
    </row>
    <row r="240" s="12" customFormat="1" ht="22.8" customHeight="1">
      <c r="A240" s="12"/>
      <c r="B240" s="157"/>
      <c r="C240" s="12"/>
      <c r="D240" s="158" t="s">
        <v>72</v>
      </c>
      <c r="E240" s="168" t="s">
        <v>343</v>
      </c>
      <c r="F240" s="168" t="s">
        <v>344</v>
      </c>
      <c r="G240" s="12"/>
      <c r="H240" s="12"/>
      <c r="I240" s="160"/>
      <c r="J240" s="169">
        <f>BK240</f>
        <v>0</v>
      </c>
      <c r="K240" s="12"/>
      <c r="L240" s="157"/>
      <c r="M240" s="162"/>
      <c r="N240" s="163"/>
      <c r="O240" s="163"/>
      <c r="P240" s="164">
        <f>P241</f>
        <v>0</v>
      </c>
      <c r="Q240" s="163"/>
      <c r="R240" s="164">
        <f>R241</f>
        <v>0</v>
      </c>
      <c r="S240" s="163"/>
      <c r="T240" s="165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58" t="s">
        <v>155</v>
      </c>
      <c r="AT240" s="166" t="s">
        <v>72</v>
      </c>
      <c r="AU240" s="166" t="s">
        <v>81</v>
      </c>
      <c r="AY240" s="158" t="s">
        <v>128</v>
      </c>
      <c r="BK240" s="167">
        <f>BK241</f>
        <v>0</v>
      </c>
    </row>
    <row r="241" s="2" customFormat="1" ht="14.4" customHeight="1">
      <c r="A241" s="36"/>
      <c r="B241" s="170"/>
      <c r="C241" s="171" t="s">
        <v>345</v>
      </c>
      <c r="D241" s="171" t="s">
        <v>131</v>
      </c>
      <c r="E241" s="172" t="s">
        <v>346</v>
      </c>
      <c r="F241" s="173" t="s">
        <v>347</v>
      </c>
      <c r="G241" s="174" t="s">
        <v>348</v>
      </c>
      <c r="H241" s="175">
        <v>12</v>
      </c>
      <c r="I241" s="176"/>
      <c r="J241" s="177">
        <f>ROUND(I241*H241,2)</f>
        <v>0</v>
      </c>
      <c r="K241" s="178"/>
      <c r="L241" s="37"/>
      <c r="M241" s="213" t="s">
        <v>1</v>
      </c>
      <c r="N241" s="214" t="s">
        <v>38</v>
      </c>
      <c r="O241" s="215"/>
      <c r="P241" s="216">
        <f>O241*H241</f>
        <v>0</v>
      </c>
      <c r="Q241" s="216">
        <v>0</v>
      </c>
      <c r="R241" s="216">
        <f>Q241*H241</f>
        <v>0</v>
      </c>
      <c r="S241" s="216">
        <v>0</v>
      </c>
      <c r="T241" s="217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3" t="s">
        <v>331</v>
      </c>
      <c r="AT241" s="183" t="s">
        <v>131</v>
      </c>
      <c r="AU241" s="183" t="s">
        <v>83</v>
      </c>
      <c r="AY241" s="17" t="s">
        <v>128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7" t="s">
        <v>81</v>
      </c>
      <c r="BK241" s="184">
        <f>ROUND(I241*H241,2)</f>
        <v>0</v>
      </c>
      <c r="BL241" s="17" t="s">
        <v>331</v>
      </c>
      <c r="BM241" s="183" t="s">
        <v>349</v>
      </c>
    </row>
    <row r="242" s="2" customFormat="1" ht="6.96" customHeight="1">
      <c r="A242" s="36"/>
      <c r="B242" s="58"/>
      <c r="C242" s="59"/>
      <c r="D242" s="59"/>
      <c r="E242" s="59"/>
      <c r="F242" s="59"/>
      <c r="G242" s="59"/>
      <c r="H242" s="59"/>
      <c r="I242" s="59"/>
      <c r="J242" s="59"/>
      <c r="K242" s="59"/>
      <c r="L242" s="37"/>
      <c r="M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</row>
  </sheetData>
  <autoFilter ref="C130:K241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90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Chodník Nová Ves-Ouholice-Vepřek-lávka Bakovský potok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350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31. 7. 2019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ROUND(J128,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ROUND((SUM(BE128:BE224)),  2)</f>
        <v>0</v>
      </c>
      <c r="G33" s="36"/>
      <c r="H33" s="36"/>
      <c r="I33" s="126">
        <v>0.20999999999999999</v>
      </c>
      <c r="J33" s="125">
        <f>ROUND(((SUM(BE128:BE224))*I33),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ROUND((SUM(BF128:BF224)),  2)</f>
        <v>0</v>
      </c>
      <c r="G34" s="36"/>
      <c r="H34" s="36"/>
      <c r="I34" s="126">
        <v>0.14999999999999999</v>
      </c>
      <c r="J34" s="125">
        <f>ROUND(((SUM(BF128:BF224))*I34),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ROUND((SUM(BG128:BG224)),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ROUND((SUM(BH128:BH224)),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ROUND((SUM(BI128:BI224)),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Chodník Nová Ves-Ouholice-Vepřek-lávka Bakovský potok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102 - Chodník do Vepřeku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31. 7. 2019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94</v>
      </c>
      <c r="D94" s="127"/>
      <c r="E94" s="127"/>
      <c r="F94" s="127"/>
      <c r="G94" s="127"/>
      <c r="H94" s="127"/>
      <c r="I94" s="127"/>
      <c r="J94" s="136" t="s">
        <v>95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96</v>
      </c>
      <c r="D96" s="36"/>
      <c r="E96" s="36"/>
      <c r="F96" s="36"/>
      <c r="G96" s="36"/>
      <c r="H96" s="36"/>
      <c r="I96" s="36"/>
      <c r="J96" s="94">
        <f>J128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97</v>
      </c>
    </row>
    <row r="97" s="9" customFormat="1" ht="24.96" customHeight="1">
      <c r="A97" s="9"/>
      <c r="B97" s="138"/>
      <c r="C97" s="9"/>
      <c r="D97" s="139" t="s">
        <v>98</v>
      </c>
      <c r="E97" s="140"/>
      <c r="F97" s="140"/>
      <c r="G97" s="140"/>
      <c r="H97" s="140"/>
      <c r="I97" s="140"/>
      <c r="J97" s="141">
        <f>J129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99</v>
      </c>
      <c r="E98" s="144"/>
      <c r="F98" s="144"/>
      <c r="G98" s="144"/>
      <c r="H98" s="144"/>
      <c r="I98" s="144"/>
      <c r="J98" s="145">
        <f>J130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102</v>
      </c>
      <c r="E99" s="144"/>
      <c r="F99" s="144"/>
      <c r="G99" s="144"/>
      <c r="H99" s="144"/>
      <c r="I99" s="144"/>
      <c r="J99" s="145">
        <f>J151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2"/>
      <c r="C100" s="10"/>
      <c r="D100" s="143" t="s">
        <v>103</v>
      </c>
      <c r="E100" s="144"/>
      <c r="F100" s="144"/>
      <c r="G100" s="144"/>
      <c r="H100" s="144"/>
      <c r="I100" s="144"/>
      <c r="J100" s="145">
        <f>J160</f>
        <v>0</v>
      </c>
      <c r="K100" s="10"/>
      <c r="L100" s="14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2"/>
      <c r="C101" s="10"/>
      <c r="D101" s="143" t="s">
        <v>351</v>
      </c>
      <c r="E101" s="144"/>
      <c r="F101" s="144"/>
      <c r="G101" s="144"/>
      <c r="H101" s="144"/>
      <c r="I101" s="144"/>
      <c r="J101" s="145">
        <f>J170</f>
        <v>0</v>
      </c>
      <c r="K101" s="10"/>
      <c r="L101" s="14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2"/>
      <c r="C102" s="10"/>
      <c r="D102" s="143" t="s">
        <v>104</v>
      </c>
      <c r="E102" s="144"/>
      <c r="F102" s="144"/>
      <c r="G102" s="144"/>
      <c r="H102" s="144"/>
      <c r="I102" s="144"/>
      <c r="J102" s="145">
        <f>J189</f>
        <v>0</v>
      </c>
      <c r="K102" s="10"/>
      <c r="L102" s="14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2"/>
      <c r="C103" s="10"/>
      <c r="D103" s="143" t="s">
        <v>105</v>
      </c>
      <c r="E103" s="144"/>
      <c r="F103" s="144"/>
      <c r="G103" s="144"/>
      <c r="H103" s="144"/>
      <c r="I103" s="144"/>
      <c r="J103" s="145">
        <f>J199</f>
        <v>0</v>
      </c>
      <c r="K103" s="10"/>
      <c r="L103" s="14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8"/>
      <c r="C104" s="9"/>
      <c r="D104" s="139" t="s">
        <v>109</v>
      </c>
      <c r="E104" s="140"/>
      <c r="F104" s="140"/>
      <c r="G104" s="140"/>
      <c r="H104" s="140"/>
      <c r="I104" s="140"/>
      <c r="J104" s="141">
        <f>J201</f>
        <v>0</v>
      </c>
      <c r="K104" s="9"/>
      <c r="L104" s="138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2"/>
      <c r="C105" s="10"/>
      <c r="D105" s="143" t="s">
        <v>110</v>
      </c>
      <c r="E105" s="144"/>
      <c r="F105" s="144"/>
      <c r="G105" s="144"/>
      <c r="H105" s="144"/>
      <c r="I105" s="144"/>
      <c r="J105" s="145">
        <f>J202</f>
        <v>0</v>
      </c>
      <c r="K105" s="10"/>
      <c r="L105" s="14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2"/>
      <c r="C106" s="10"/>
      <c r="D106" s="143" t="s">
        <v>111</v>
      </c>
      <c r="E106" s="144"/>
      <c r="F106" s="144"/>
      <c r="G106" s="144"/>
      <c r="H106" s="144"/>
      <c r="I106" s="144"/>
      <c r="J106" s="145">
        <f>J205</f>
        <v>0</v>
      </c>
      <c r="K106" s="10"/>
      <c r="L106" s="14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2"/>
      <c r="C107" s="10"/>
      <c r="D107" s="143" t="s">
        <v>112</v>
      </c>
      <c r="E107" s="144"/>
      <c r="F107" s="144"/>
      <c r="G107" s="144"/>
      <c r="H107" s="144"/>
      <c r="I107" s="144"/>
      <c r="J107" s="145">
        <f>J207</f>
        <v>0</v>
      </c>
      <c r="K107" s="10"/>
      <c r="L107" s="14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42"/>
      <c r="C108" s="10"/>
      <c r="D108" s="143" t="s">
        <v>352</v>
      </c>
      <c r="E108" s="144"/>
      <c r="F108" s="144"/>
      <c r="G108" s="144"/>
      <c r="H108" s="144"/>
      <c r="I108" s="144"/>
      <c r="J108" s="145">
        <f>J209</f>
        <v>0</v>
      </c>
      <c r="K108" s="10"/>
      <c r="L108" s="14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113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119" t="str">
        <f>E7</f>
        <v>Chodník Nová Ves-Ouholice-Vepřek-lávka Bakovský potok</v>
      </c>
      <c r="F118" s="30"/>
      <c r="G118" s="30"/>
      <c r="H118" s="30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91</v>
      </c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6"/>
      <c r="D120" s="36"/>
      <c r="E120" s="65" t="str">
        <f>E9</f>
        <v>SO 102 - Chodník do Vepřeku</v>
      </c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6"/>
      <c r="E122" s="36"/>
      <c r="F122" s="25" t="str">
        <f>F12</f>
        <v xml:space="preserve"> </v>
      </c>
      <c r="G122" s="36"/>
      <c r="H122" s="36"/>
      <c r="I122" s="30" t="s">
        <v>22</v>
      </c>
      <c r="J122" s="67" t="str">
        <f>IF(J12="","",J12)</f>
        <v>31. 7. 2019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6"/>
      <c r="E124" s="36"/>
      <c r="F124" s="25" t="str">
        <f>E15</f>
        <v xml:space="preserve"> </v>
      </c>
      <c r="G124" s="36"/>
      <c r="H124" s="36"/>
      <c r="I124" s="30" t="s">
        <v>29</v>
      </c>
      <c r="J124" s="34" t="str">
        <f>E21</f>
        <v xml:space="preserve"> 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27</v>
      </c>
      <c r="D125" s="36"/>
      <c r="E125" s="36"/>
      <c r="F125" s="25" t="str">
        <f>IF(E18="","",E18)</f>
        <v>Vyplň údaj</v>
      </c>
      <c r="G125" s="36"/>
      <c r="H125" s="36"/>
      <c r="I125" s="30" t="s">
        <v>31</v>
      </c>
      <c r="J125" s="34" t="str">
        <f>E24</f>
        <v xml:space="preserve"> </v>
      </c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1" customFormat="1" ht="29.28" customHeight="1">
      <c r="A127" s="146"/>
      <c r="B127" s="147"/>
      <c r="C127" s="148" t="s">
        <v>114</v>
      </c>
      <c r="D127" s="149" t="s">
        <v>58</v>
      </c>
      <c r="E127" s="149" t="s">
        <v>54</v>
      </c>
      <c r="F127" s="149" t="s">
        <v>55</v>
      </c>
      <c r="G127" s="149" t="s">
        <v>115</v>
      </c>
      <c r="H127" s="149" t="s">
        <v>116</v>
      </c>
      <c r="I127" s="149" t="s">
        <v>117</v>
      </c>
      <c r="J127" s="150" t="s">
        <v>95</v>
      </c>
      <c r="K127" s="151" t="s">
        <v>118</v>
      </c>
      <c r="L127" s="152"/>
      <c r="M127" s="84" t="s">
        <v>1</v>
      </c>
      <c r="N127" s="85" t="s">
        <v>37</v>
      </c>
      <c r="O127" s="85" t="s">
        <v>119</v>
      </c>
      <c r="P127" s="85" t="s">
        <v>120</v>
      </c>
      <c r="Q127" s="85" t="s">
        <v>121</v>
      </c>
      <c r="R127" s="85" t="s">
        <v>122</v>
      </c>
      <c r="S127" s="85" t="s">
        <v>123</v>
      </c>
      <c r="T127" s="86" t="s">
        <v>124</v>
      </c>
      <c r="U127" s="146"/>
      <c r="V127" s="146"/>
      <c r="W127" s="146"/>
      <c r="X127" s="146"/>
      <c r="Y127" s="146"/>
      <c r="Z127" s="146"/>
      <c r="AA127" s="146"/>
      <c r="AB127" s="146"/>
      <c r="AC127" s="146"/>
      <c r="AD127" s="146"/>
      <c r="AE127" s="146"/>
    </row>
    <row r="128" s="2" customFormat="1" ht="22.8" customHeight="1">
      <c r="A128" s="36"/>
      <c r="B128" s="37"/>
      <c r="C128" s="91" t="s">
        <v>125</v>
      </c>
      <c r="D128" s="36"/>
      <c r="E128" s="36"/>
      <c r="F128" s="36"/>
      <c r="G128" s="36"/>
      <c r="H128" s="36"/>
      <c r="I128" s="36"/>
      <c r="J128" s="153">
        <f>BK128</f>
        <v>0</v>
      </c>
      <c r="K128" s="36"/>
      <c r="L128" s="37"/>
      <c r="M128" s="87"/>
      <c r="N128" s="71"/>
      <c r="O128" s="88"/>
      <c r="P128" s="154">
        <f>P129+P201</f>
        <v>0</v>
      </c>
      <c r="Q128" s="88"/>
      <c r="R128" s="154">
        <f>R129+R201</f>
        <v>257.59143760000001</v>
      </c>
      <c r="S128" s="88"/>
      <c r="T128" s="155">
        <f>T129+T201</f>
        <v>55.459999999999994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7" t="s">
        <v>72</v>
      </c>
      <c r="AU128" s="17" t="s">
        <v>97</v>
      </c>
      <c r="BK128" s="156">
        <f>BK129+BK201</f>
        <v>0</v>
      </c>
    </row>
    <row r="129" s="12" customFormat="1" ht="25.92" customHeight="1">
      <c r="A129" s="12"/>
      <c r="B129" s="157"/>
      <c r="C129" s="12"/>
      <c r="D129" s="158" t="s">
        <v>72</v>
      </c>
      <c r="E129" s="159" t="s">
        <v>126</v>
      </c>
      <c r="F129" s="159" t="s">
        <v>127</v>
      </c>
      <c r="G129" s="12"/>
      <c r="H129" s="12"/>
      <c r="I129" s="160"/>
      <c r="J129" s="161">
        <f>BK129</f>
        <v>0</v>
      </c>
      <c r="K129" s="12"/>
      <c r="L129" s="157"/>
      <c r="M129" s="162"/>
      <c r="N129" s="163"/>
      <c r="O129" s="163"/>
      <c r="P129" s="164">
        <f>P130+P151+P160+P189+P199</f>
        <v>0</v>
      </c>
      <c r="Q129" s="163"/>
      <c r="R129" s="164">
        <f>R130+R151+R160+R189+R199</f>
        <v>220.80903000000001</v>
      </c>
      <c r="S129" s="163"/>
      <c r="T129" s="165">
        <f>T130+T151+T160+T189+T199</f>
        <v>55.459999999999994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8" t="s">
        <v>81</v>
      </c>
      <c r="AT129" s="166" t="s">
        <v>72</v>
      </c>
      <c r="AU129" s="166" t="s">
        <v>73</v>
      </c>
      <c r="AY129" s="158" t="s">
        <v>128</v>
      </c>
      <c r="BK129" s="167">
        <f>BK130+BK151+BK160+BK189+BK199</f>
        <v>0</v>
      </c>
    </row>
    <row r="130" s="12" customFormat="1" ht="22.8" customHeight="1">
      <c r="A130" s="12"/>
      <c r="B130" s="157"/>
      <c r="C130" s="12"/>
      <c r="D130" s="158" t="s">
        <v>72</v>
      </c>
      <c r="E130" s="168" t="s">
        <v>81</v>
      </c>
      <c r="F130" s="168" t="s">
        <v>129</v>
      </c>
      <c r="G130" s="12"/>
      <c r="H130" s="12"/>
      <c r="I130" s="160"/>
      <c r="J130" s="169">
        <f>BK130</f>
        <v>0</v>
      </c>
      <c r="K130" s="12"/>
      <c r="L130" s="157"/>
      <c r="M130" s="162"/>
      <c r="N130" s="163"/>
      <c r="O130" s="163"/>
      <c r="P130" s="164">
        <f>SUM(P131:P150)</f>
        <v>0</v>
      </c>
      <c r="Q130" s="163"/>
      <c r="R130" s="164">
        <f>SUM(R131:R150)</f>
        <v>0.0037499999999999999</v>
      </c>
      <c r="S130" s="163"/>
      <c r="T130" s="165">
        <f>SUM(T131:T150)</f>
        <v>55.459999999999994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8" t="s">
        <v>81</v>
      </c>
      <c r="AT130" s="166" t="s">
        <v>72</v>
      </c>
      <c r="AU130" s="166" t="s">
        <v>81</v>
      </c>
      <c r="AY130" s="158" t="s">
        <v>128</v>
      </c>
      <c r="BK130" s="167">
        <f>SUM(BK131:BK150)</f>
        <v>0</v>
      </c>
    </row>
    <row r="131" s="2" customFormat="1" ht="14.4" customHeight="1">
      <c r="A131" s="36"/>
      <c r="B131" s="170"/>
      <c r="C131" s="171" t="s">
        <v>81</v>
      </c>
      <c r="D131" s="171" t="s">
        <v>131</v>
      </c>
      <c r="E131" s="172" t="s">
        <v>353</v>
      </c>
      <c r="F131" s="173" t="s">
        <v>354</v>
      </c>
      <c r="G131" s="174" t="s">
        <v>134</v>
      </c>
      <c r="H131" s="175">
        <v>270</v>
      </c>
      <c r="I131" s="176"/>
      <c r="J131" s="177">
        <f>ROUND(I131*H131,2)</f>
        <v>0</v>
      </c>
      <c r="K131" s="178"/>
      <c r="L131" s="37"/>
      <c r="M131" s="179" t="s">
        <v>1</v>
      </c>
      <c r="N131" s="180" t="s">
        <v>38</v>
      </c>
      <c r="O131" s="75"/>
      <c r="P131" s="181">
        <f>O131*H131</f>
        <v>0</v>
      </c>
      <c r="Q131" s="181">
        <v>0</v>
      </c>
      <c r="R131" s="181">
        <f>Q131*H131</f>
        <v>0</v>
      </c>
      <c r="S131" s="181">
        <v>0.098000000000000004</v>
      </c>
      <c r="T131" s="182">
        <f>S131*H131</f>
        <v>26.460000000000001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3" t="s">
        <v>135</v>
      </c>
      <c r="AT131" s="183" t="s">
        <v>131</v>
      </c>
      <c r="AU131" s="183" t="s">
        <v>83</v>
      </c>
      <c r="AY131" s="17" t="s">
        <v>128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7" t="s">
        <v>81</v>
      </c>
      <c r="BK131" s="184">
        <f>ROUND(I131*H131,2)</f>
        <v>0</v>
      </c>
      <c r="BL131" s="17" t="s">
        <v>135</v>
      </c>
      <c r="BM131" s="183" t="s">
        <v>355</v>
      </c>
    </row>
    <row r="132" s="13" customFormat="1">
      <c r="A132" s="13"/>
      <c r="B132" s="185"/>
      <c r="C132" s="13"/>
      <c r="D132" s="186" t="s">
        <v>145</v>
      </c>
      <c r="E132" s="187" t="s">
        <v>1</v>
      </c>
      <c r="F132" s="188" t="s">
        <v>356</v>
      </c>
      <c r="G132" s="13"/>
      <c r="H132" s="189">
        <v>270</v>
      </c>
      <c r="I132" s="190"/>
      <c r="J132" s="13"/>
      <c r="K132" s="13"/>
      <c r="L132" s="185"/>
      <c r="M132" s="191"/>
      <c r="N132" s="192"/>
      <c r="O132" s="192"/>
      <c r="P132" s="192"/>
      <c r="Q132" s="192"/>
      <c r="R132" s="192"/>
      <c r="S132" s="192"/>
      <c r="T132" s="19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7" t="s">
        <v>145</v>
      </c>
      <c r="AU132" s="187" t="s">
        <v>83</v>
      </c>
      <c r="AV132" s="13" t="s">
        <v>83</v>
      </c>
      <c r="AW132" s="13" t="s">
        <v>30</v>
      </c>
      <c r="AX132" s="13" t="s">
        <v>73</v>
      </c>
      <c r="AY132" s="187" t="s">
        <v>128</v>
      </c>
    </row>
    <row r="133" s="14" customFormat="1">
      <c r="A133" s="14"/>
      <c r="B133" s="194"/>
      <c r="C133" s="14"/>
      <c r="D133" s="186" t="s">
        <v>145</v>
      </c>
      <c r="E133" s="195" t="s">
        <v>1</v>
      </c>
      <c r="F133" s="196" t="s">
        <v>150</v>
      </c>
      <c r="G133" s="14"/>
      <c r="H133" s="197">
        <v>270</v>
      </c>
      <c r="I133" s="198"/>
      <c r="J133" s="14"/>
      <c r="K133" s="14"/>
      <c r="L133" s="194"/>
      <c r="M133" s="199"/>
      <c r="N133" s="200"/>
      <c r="O133" s="200"/>
      <c r="P133" s="200"/>
      <c r="Q133" s="200"/>
      <c r="R133" s="200"/>
      <c r="S133" s="200"/>
      <c r="T133" s="20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5" t="s">
        <v>145</v>
      </c>
      <c r="AU133" s="195" t="s">
        <v>83</v>
      </c>
      <c r="AV133" s="14" t="s">
        <v>135</v>
      </c>
      <c r="AW133" s="14" t="s">
        <v>30</v>
      </c>
      <c r="AX133" s="14" t="s">
        <v>81</v>
      </c>
      <c r="AY133" s="195" t="s">
        <v>128</v>
      </c>
    </row>
    <row r="134" s="2" customFormat="1" ht="14.4" customHeight="1">
      <c r="A134" s="36"/>
      <c r="B134" s="170"/>
      <c r="C134" s="171" t="s">
        <v>83</v>
      </c>
      <c r="D134" s="171" t="s">
        <v>131</v>
      </c>
      <c r="E134" s="172" t="s">
        <v>357</v>
      </c>
      <c r="F134" s="173" t="s">
        <v>358</v>
      </c>
      <c r="G134" s="174" t="s">
        <v>251</v>
      </c>
      <c r="H134" s="175">
        <v>100</v>
      </c>
      <c r="I134" s="176"/>
      <c r="J134" s="177">
        <f>ROUND(I134*H134,2)</f>
        <v>0</v>
      </c>
      <c r="K134" s="178"/>
      <c r="L134" s="37"/>
      <c r="M134" s="179" t="s">
        <v>1</v>
      </c>
      <c r="N134" s="180" t="s">
        <v>38</v>
      </c>
      <c r="O134" s="75"/>
      <c r="P134" s="181">
        <f>O134*H134</f>
        <v>0</v>
      </c>
      <c r="Q134" s="181">
        <v>0</v>
      </c>
      <c r="R134" s="181">
        <f>Q134*H134</f>
        <v>0</v>
      </c>
      <c r="S134" s="181">
        <v>0.28999999999999998</v>
      </c>
      <c r="T134" s="182">
        <f>S134*H134</f>
        <v>28.999999999999996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3" t="s">
        <v>135</v>
      </c>
      <c r="AT134" s="183" t="s">
        <v>131</v>
      </c>
      <c r="AU134" s="183" t="s">
        <v>83</v>
      </c>
      <c r="AY134" s="17" t="s">
        <v>128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7" t="s">
        <v>81</v>
      </c>
      <c r="BK134" s="184">
        <f>ROUND(I134*H134,2)</f>
        <v>0</v>
      </c>
      <c r="BL134" s="17" t="s">
        <v>135</v>
      </c>
      <c r="BM134" s="183" t="s">
        <v>359</v>
      </c>
    </row>
    <row r="135" s="2" customFormat="1" ht="14.4" customHeight="1">
      <c r="A135" s="36"/>
      <c r="B135" s="170"/>
      <c r="C135" s="171" t="s">
        <v>140</v>
      </c>
      <c r="D135" s="171" t="s">
        <v>131</v>
      </c>
      <c r="E135" s="172" t="s">
        <v>141</v>
      </c>
      <c r="F135" s="173" t="s">
        <v>142</v>
      </c>
      <c r="G135" s="174" t="s">
        <v>143</v>
      </c>
      <c r="H135" s="175">
        <v>163.19999999999999</v>
      </c>
      <c r="I135" s="176"/>
      <c r="J135" s="177">
        <f>ROUND(I135*H135,2)</f>
        <v>0</v>
      </c>
      <c r="K135" s="178"/>
      <c r="L135" s="37"/>
      <c r="M135" s="179" t="s">
        <v>1</v>
      </c>
      <c r="N135" s="180" t="s">
        <v>38</v>
      </c>
      <c r="O135" s="75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3" t="s">
        <v>135</v>
      </c>
      <c r="AT135" s="183" t="s">
        <v>131</v>
      </c>
      <c r="AU135" s="183" t="s">
        <v>83</v>
      </c>
      <c r="AY135" s="17" t="s">
        <v>128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7" t="s">
        <v>81</v>
      </c>
      <c r="BK135" s="184">
        <f>ROUND(I135*H135,2)</f>
        <v>0</v>
      </c>
      <c r="BL135" s="17" t="s">
        <v>135</v>
      </c>
      <c r="BM135" s="183" t="s">
        <v>360</v>
      </c>
    </row>
    <row r="136" s="13" customFormat="1">
      <c r="A136" s="13"/>
      <c r="B136" s="185"/>
      <c r="C136" s="13"/>
      <c r="D136" s="186" t="s">
        <v>145</v>
      </c>
      <c r="E136" s="187" t="s">
        <v>1</v>
      </c>
      <c r="F136" s="188" t="s">
        <v>361</v>
      </c>
      <c r="G136" s="13"/>
      <c r="H136" s="189">
        <v>163.19999999999999</v>
      </c>
      <c r="I136" s="190"/>
      <c r="J136" s="13"/>
      <c r="K136" s="13"/>
      <c r="L136" s="185"/>
      <c r="M136" s="191"/>
      <c r="N136" s="192"/>
      <c r="O136" s="192"/>
      <c r="P136" s="192"/>
      <c r="Q136" s="192"/>
      <c r="R136" s="192"/>
      <c r="S136" s="192"/>
      <c r="T136" s="19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7" t="s">
        <v>145</v>
      </c>
      <c r="AU136" s="187" t="s">
        <v>83</v>
      </c>
      <c r="AV136" s="13" t="s">
        <v>83</v>
      </c>
      <c r="AW136" s="13" t="s">
        <v>30</v>
      </c>
      <c r="AX136" s="13" t="s">
        <v>73</v>
      </c>
      <c r="AY136" s="187" t="s">
        <v>128</v>
      </c>
    </row>
    <row r="137" s="14" customFormat="1">
      <c r="A137" s="14"/>
      <c r="B137" s="194"/>
      <c r="C137" s="14"/>
      <c r="D137" s="186" t="s">
        <v>145</v>
      </c>
      <c r="E137" s="195" t="s">
        <v>1</v>
      </c>
      <c r="F137" s="196" t="s">
        <v>150</v>
      </c>
      <c r="G137" s="14"/>
      <c r="H137" s="197">
        <v>163.19999999999999</v>
      </c>
      <c r="I137" s="198"/>
      <c r="J137" s="14"/>
      <c r="K137" s="14"/>
      <c r="L137" s="194"/>
      <c r="M137" s="199"/>
      <c r="N137" s="200"/>
      <c r="O137" s="200"/>
      <c r="P137" s="200"/>
      <c r="Q137" s="200"/>
      <c r="R137" s="200"/>
      <c r="S137" s="200"/>
      <c r="T137" s="20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5" t="s">
        <v>145</v>
      </c>
      <c r="AU137" s="195" t="s">
        <v>83</v>
      </c>
      <c r="AV137" s="14" t="s">
        <v>135</v>
      </c>
      <c r="AW137" s="14" t="s">
        <v>30</v>
      </c>
      <c r="AX137" s="14" t="s">
        <v>81</v>
      </c>
      <c r="AY137" s="195" t="s">
        <v>128</v>
      </c>
    </row>
    <row r="138" s="2" customFormat="1" ht="14.4" customHeight="1">
      <c r="A138" s="36"/>
      <c r="B138" s="170"/>
      <c r="C138" s="171" t="s">
        <v>135</v>
      </c>
      <c r="D138" s="171" t="s">
        <v>131</v>
      </c>
      <c r="E138" s="172" t="s">
        <v>151</v>
      </c>
      <c r="F138" s="173" t="s">
        <v>152</v>
      </c>
      <c r="G138" s="174" t="s">
        <v>143</v>
      </c>
      <c r="H138" s="175">
        <v>181.19999999999999</v>
      </c>
      <c r="I138" s="176"/>
      <c r="J138" s="177">
        <f>ROUND(I138*H138,2)</f>
        <v>0</v>
      </c>
      <c r="K138" s="178"/>
      <c r="L138" s="37"/>
      <c r="M138" s="179" t="s">
        <v>1</v>
      </c>
      <c r="N138" s="180" t="s">
        <v>38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135</v>
      </c>
      <c r="AT138" s="183" t="s">
        <v>131</v>
      </c>
      <c r="AU138" s="183" t="s">
        <v>83</v>
      </c>
      <c r="AY138" s="17" t="s">
        <v>128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81</v>
      </c>
      <c r="BK138" s="184">
        <f>ROUND(I138*H138,2)</f>
        <v>0</v>
      </c>
      <c r="BL138" s="17" t="s">
        <v>135</v>
      </c>
      <c r="BM138" s="183" t="s">
        <v>362</v>
      </c>
    </row>
    <row r="139" s="13" customFormat="1">
      <c r="A139" s="13"/>
      <c r="B139" s="185"/>
      <c r="C139" s="13"/>
      <c r="D139" s="186" t="s">
        <v>145</v>
      </c>
      <c r="E139" s="187" t="s">
        <v>1</v>
      </c>
      <c r="F139" s="188" t="s">
        <v>361</v>
      </c>
      <c r="G139" s="13"/>
      <c r="H139" s="189">
        <v>163.19999999999999</v>
      </c>
      <c r="I139" s="190"/>
      <c r="J139" s="13"/>
      <c r="K139" s="13"/>
      <c r="L139" s="185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145</v>
      </c>
      <c r="AU139" s="187" t="s">
        <v>83</v>
      </c>
      <c r="AV139" s="13" t="s">
        <v>83</v>
      </c>
      <c r="AW139" s="13" t="s">
        <v>30</v>
      </c>
      <c r="AX139" s="13" t="s">
        <v>73</v>
      </c>
      <c r="AY139" s="187" t="s">
        <v>128</v>
      </c>
    </row>
    <row r="140" s="13" customFormat="1">
      <c r="A140" s="13"/>
      <c r="B140" s="185"/>
      <c r="C140" s="13"/>
      <c r="D140" s="186" t="s">
        <v>145</v>
      </c>
      <c r="E140" s="187" t="s">
        <v>1</v>
      </c>
      <c r="F140" s="188" t="s">
        <v>363</v>
      </c>
      <c r="G140" s="13"/>
      <c r="H140" s="189">
        <v>18</v>
      </c>
      <c r="I140" s="190"/>
      <c r="J140" s="13"/>
      <c r="K140" s="13"/>
      <c r="L140" s="185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7" t="s">
        <v>145</v>
      </c>
      <c r="AU140" s="187" t="s">
        <v>83</v>
      </c>
      <c r="AV140" s="13" t="s">
        <v>83</v>
      </c>
      <c r="AW140" s="13" t="s">
        <v>30</v>
      </c>
      <c r="AX140" s="13" t="s">
        <v>73</v>
      </c>
      <c r="AY140" s="187" t="s">
        <v>128</v>
      </c>
    </row>
    <row r="141" s="14" customFormat="1">
      <c r="A141" s="14"/>
      <c r="B141" s="194"/>
      <c r="C141" s="14"/>
      <c r="D141" s="186" t="s">
        <v>145</v>
      </c>
      <c r="E141" s="195" t="s">
        <v>1</v>
      </c>
      <c r="F141" s="196" t="s">
        <v>150</v>
      </c>
      <c r="G141" s="14"/>
      <c r="H141" s="197">
        <v>181.19999999999999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145</v>
      </c>
      <c r="AU141" s="195" t="s">
        <v>83</v>
      </c>
      <c r="AV141" s="14" t="s">
        <v>135</v>
      </c>
      <c r="AW141" s="14" t="s">
        <v>30</v>
      </c>
      <c r="AX141" s="14" t="s">
        <v>81</v>
      </c>
      <c r="AY141" s="195" t="s">
        <v>128</v>
      </c>
    </row>
    <row r="142" s="2" customFormat="1" ht="14.4" customHeight="1">
      <c r="A142" s="36"/>
      <c r="B142" s="170"/>
      <c r="C142" s="171" t="s">
        <v>155</v>
      </c>
      <c r="D142" s="171" t="s">
        <v>131</v>
      </c>
      <c r="E142" s="172" t="s">
        <v>156</v>
      </c>
      <c r="F142" s="173" t="s">
        <v>157</v>
      </c>
      <c r="G142" s="174" t="s">
        <v>158</v>
      </c>
      <c r="H142" s="175">
        <v>326.16000000000003</v>
      </c>
      <c r="I142" s="176"/>
      <c r="J142" s="177">
        <f>ROUND(I142*H142,2)</f>
        <v>0</v>
      </c>
      <c r="K142" s="178"/>
      <c r="L142" s="37"/>
      <c r="M142" s="179" t="s">
        <v>1</v>
      </c>
      <c r="N142" s="180" t="s">
        <v>38</v>
      </c>
      <c r="O142" s="75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3" t="s">
        <v>135</v>
      </c>
      <c r="AT142" s="183" t="s">
        <v>131</v>
      </c>
      <c r="AU142" s="183" t="s">
        <v>83</v>
      </c>
      <c r="AY142" s="17" t="s">
        <v>128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7" t="s">
        <v>81</v>
      </c>
      <c r="BK142" s="184">
        <f>ROUND(I142*H142,2)</f>
        <v>0</v>
      </c>
      <c r="BL142" s="17" t="s">
        <v>135</v>
      </c>
      <c r="BM142" s="183" t="s">
        <v>364</v>
      </c>
    </row>
    <row r="143" s="13" customFormat="1">
      <c r="A143" s="13"/>
      <c r="B143" s="185"/>
      <c r="C143" s="13"/>
      <c r="D143" s="186" t="s">
        <v>145</v>
      </c>
      <c r="E143" s="187" t="s">
        <v>1</v>
      </c>
      <c r="F143" s="188" t="s">
        <v>365</v>
      </c>
      <c r="G143" s="13"/>
      <c r="H143" s="189">
        <v>326.16000000000003</v>
      </c>
      <c r="I143" s="190"/>
      <c r="J143" s="13"/>
      <c r="K143" s="13"/>
      <c r="L143" s="185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7" t="s">
        <v>145</v>
      </c>
      <c r="AU143" s="187" t="s">
        <v>83</v>
      </c>
      <c r="AV143" s="13" t="s">
        <v>83</v>
      </c>
      <c r="AW143" s="13" t="s">
        <v>30</v>
      </c>
      <c r="AX143" s="13" t="s">
        <v>81</v>
      </c>
      <c r="AY143" s="187" t="s">
        <v>128</v>
      </c>
    </row>
    <row r="144" s="2" customFormat="1" ht="14.4" customHeight="1">
      <c r="A144" s="36"/>
      <c r="B144" s="170"/>
      <c r="C144" s="171" t="s">
        <v>161</v>
      </c>
      <c r="D144" s="171" t="s">
        <v>131</v>
      </c>
      <c r="E144" s="172" t="s">
        <v>162</v>
      </c>
      <c r="F144" s="173" t="s">
        <v>163</v>
      </c>
      <c r="G144" s="174" t="s">
        <v>134</v>
      </c>
      <c r="H144" s="175">
        <v>250</v>
      </c>
      <c r="I144" s="176"/>
      <c r="J144" s="177">
        <f>ROUND(I144*H144,2)</f>
        <v>0</v>
      </c>
      <c r="K144" s="178"/>
      <c r="L144" s="37"/>
      <c r="M144" s="179" t="s">
        <v>1</v>
      </c>
      <c r="N144" s="180" t="s">
        <v>38</v>
      </c>
      <c r="O144" s="75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3" t="s">
        <v>135</v>
      </c>
      <c r="AT144" s="183" t="s">
        <v>131</v>
      </c>
      <c r="AU144" s="183" t="s">
        <v>83</v>
      </c>
      <c r="AY144" s="17" t="s">
        <v>128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7" t="s">
        <v>81</v>
      </c>
      <c r="BK144" s="184">
        <f>ROUND(I144*H144,2)</f>
        <v>0</v>
      </c>
      <c r="BL144" s="17" t="s">
        <v>135</v>
      </c>
      <c r="BM144" s="183" t="s">
        <v>366</v>
      </c>
    </row>
    <row r="145" s="2" customFormat="1" ht="14.4" customHeight="1">
      <c r="A145" s="36"/>
      <c r="B145" s="170"/>
      <c r="C145" s="171" t="s">
        <v>165</v>
      </c>
      <c r="D145" s="171" t="s">
        <v>131</v>
      </c>
      <c r="E145" s="172" t="s">
        <v>166</v>
      </c>
      <c r="F145" s="173" t="s">
        <v>167</v>
      </c>
      <c r="G145" s="174" t="s">
        <v>134</v>
      </c>
      <c r="H145" s="175">
        <v>250</v>
      </c>
      <c r="I145" s="176"/>
      <c r="J145" s="177">
        <f>ROUND(I145*H145,2)</f>
        <v>0</v>
      </c>
      <c r="K145" s="178"/>
      <c r="L145" s="37"/>
      <c r="M145" s="179" t="s">
        <v>1</v>
      </c>
      <c r="N145" s="180" t="s">
        <v>38</v>
      </c>
      <c r="O145" s="75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3" t="s">
        <v>135</v>
      </c>
      <c r="AT145" s="183" t="s">
        <v>131</v>
      </c>
      <c r="AU145" s="183" t="s">
        <v>83</v>
      </c>
      <c r="AY145" s="17" t="s">
        <v>128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7" t="s">
        <v>81</v>
      </c>
      <c r="BK145" s="184">
        <f>ROUND(I145*H145,2)</f>
        <v>0</v>
      </c>
      <c r="BL145" s="17" t="s">
        <v>135</v>
      </c>
      <c r="BM145" s="183" t="s">
        <v>367</v>
      </c>
    </row>
    <row r="146" s="2" customFormat="1" ht="14.4" customHeight="1">
      <c r="A146" s="36"/>
      <c r="B146" s="170"/>
      <c r="C146" s="202" t="s">
        <v>169</v>
      </c>
      <c r="D146" s="202" t="s">
        <v>170</v>
      </c>
      <c r="E146" s="203" t="s">
        <v>171</v>
      </c>
      <c r="F146" s="204" t="s">
        <v>172</v>
      </c>
      <c r="G146" s="205" t="s">
        <v>173</v>
      </c>
      <c r="H146" s="206">
        <v>3.75</v>
      </c>
      <c r="I146" s="207"/>
      <c r="J146" s="208">
        <f>ROUND(I146*H146,2)</f>
        <v>0</v>
      </c>
      <c r="K146" s="209"/>
      <c r="L146" s="210"/>
      <c r="M146" s="211" t="s">
        <v>1</v>
      </c>
      <c r="N146" s="212" t="s">
        <v>38</v>
      </c>
      <c r="O146" s="75"/>
      <c r="P146" s="181">
        <f>O146*H146</f>
        <v>0</v>
      </c>
      <c r="Q146" s="181">
        <v>0.001</v>
      </c>
      <c r="R146" s="181">
        <f>Q146*H146</f>
        <v>0.0037499999999999999</v>
      </c>
      <c r="S146" s="181">
        <v>0</v>
      </c>
      <c r="T146" s="182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3" t="s">
        <v>169</v>
      </c>
      <c r="AT146" s="183" t="s">
        <v>170</v>
      </c>
      <c r="AU146" s="183" t="s">
        <v>83</v>
      </c>
      <c r="AY146" s="17" t="s">
        <v>128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7" t="s">
        <v>81</v>
      </c>
      <c r="BK146" s="184">
        <f>ROUND(I146*H146,2)</f>
        <v>0</v>
      </c>
      <c r="BL146" s="17" t="s">
        <v>135</v>
      </c>
      <c r="BM146" s="183" t="s">
        <v>368</v>
      </c>
    </row>
    <row r="147" s="13" customFormat="1">
      <c r="A147" s="13"/>
      <c r="B147" s="185"/>
      <c r="C147" s="13"/>
      <c r="D147" s="186" t="s">
        <v>145</v>
      </c>
      <c r="E147" s="13"/>
      <c r="F147" s="188" t="s">
        <v>369</v>
      </c>
      <c r="G147" s="13"/>
      <c r="H147" s="189">
        <v>3.75</v>
      </c>
      <c r="I147" s="190"/>
      <c r="J147" s="13"/>
      <c r="K147" s="13"/>
      <c r="L147" s="185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7" t="s">
        <v>145</v>
      </c>
      <c r="AU147" s="187" t="s">
        <v>83</v>
      </c>
      <c r="AV147" s="13" t="s">
        <v>83</v>
      </c>
      <c r="AW147" s="13" t="s">
        <v>3</v>
      </c>
      <c r="AX147" s="13" t="s">
        <v>81</v>
      </c>
      <c r="AY147" s="187" t="s">
        <v>128</v>
      </c>
    </row>
    <row r="148" s="2" customFormat="1" ht="14.4" customHeight="1">
      <c r="A148" s="36"/>
      <c r="B148" s="170"/>
      <c r="C148" s="171" t="s">
        <v>176</v>
      </c>
      <c r="D148" s="171" t="s">
        <v>131</v>
      </c>
      <c r="E148" s="172" t="s">
        <v>177</v>
      </c>
      <c r="F148" s="173" t="s">
        <v>178</v>
      </c>
      <c r="G148" s="174" t="s">
        <v>134</v>
      </c>
      <c r="H148" s="175">
        <v>415</v>
      </c>
      <c r="I148" s="176"/>
      <c r="J148" s="177">
        <f>ROUND(I148*H148,2)</f>
        <v>0</v>
      </c>
      <c r="K148" s="178"/>
      <c r="L148" s="37"/>
      <c r="M148" s="179" t="s">
        <v>1</v>
      </c>
      <c r="N148" s="180" t="s">
        <v>38</v>
      </c>
      <c r="O148" s="75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3" t="s">
        <v>135</v>
      </c>
      <c r="AT148" s="183" t="s">
        <v>131</v>
      </c>
      <c r="AU148" s="183" t="s">
        <v>83</v>
      </c>
      <c r="AY148" s="17" t="s">
        <v>128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7" t="s">
        <v>81</v>
      </c>
      <c r="BK148" s="184">
        <f>ROUND(I148*H148,2)</f>
        <v>0</v>
      </c>
      <c r="BL148" s="17" t="s">
        <v>135</v>
      </c>
      <c r="BM148" s="183" t="s">
        <v>370</v>
      </c>
    </row>
    <row r="149" s="13" customFormat="1">
      <c r="A149" s="13"/>
      <c r="B149" s="185"/>
      <c r="C149" s="13"/>
      <c r="D149" s="186" t="s">
        <v>145</v>
      </c>
      <c r="E149" s="187" t="s">
        <v>1</v>
      </c>
      <c r="F149" s="188" t="s">
        <v>371</v>
      </c>
      <c r="G149" s="13"/>
      <c r="H149" s="189">
        <v>415</v>
      </c>
      <c r="I149" s="190"/>
      <c r="J149" s="13"/>
      <c r="K149" s="13"/>
      <c r="L149" s="185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145</v>
      </c>
      <c r="AU149" s="187" t="s">
        <v>83</v>
      </c>
      <c r="AV149" s="13" t="s">
        <v>83</v>
      </c>
      <c r="AW149" s="13" t="s">
        <v>30</v>
      </c>
      <c r="AX149" s="13" t="s">
        <v>73</v>
      </c>
      <c r="AY149" s="187" t="s">
        <v>128</v>
      </c>
    </row>
    <row r="150" s="14" customFormat="1">
      <c r="A150" s="14"/>
      <c r="B150" s="194"/>
      <c r="C150" s="14"/>
      <c r="D150" s="186" t="s">
        <v>145</v>
      </c>
      <c r="E150" s="195" t="s">
        <v>1</v>
      </c>
      <c r="F150" s="196" t="s">
        <v>150</v>
      </c>
      <c r="G150" s="14"/>
      <c r="H150" s="197">
        <v>415</v>
      </c>
      <c r="I150" s="198"/>
      <c r="J150" s="14"/>
      <c r="K150" s="14"/>
      <c r="L150" s="194"/>
      <c r="M150" s="199"/>
      <c r="N150" s="200"/>
      <c r="O150" s="200"/>
      <c r="P150" s="200"/>
      <c r="Q150" s="200"/>
      <c r="R150" s="200"/>
      <c r="S150" s="200"/>
      <c r="T150" s="20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5" t="s">
        <v>145</v>
      </c>
      <c r="AU150" s="195" t="s">
        <v>83</v>
      </c>
      <c r="AV150" s="14" t="s">
        <v>135</v>
      </c>
      <c r="AW150" s="14" t="s">
        <v>30</v>
      </c>
      <c r="AX150" s="14" t="s">
        <v>81</v>
      </c>
      <c r="AY150" s="195" t="s">
        <v>128</v>
      </c>
    </row>
    <row r="151" s="12" customFormat="1" ht="22.8" customHeight="1">
      <c r="A151" s="12"/>
      <c r="B151" s="157"/>
      <c r="C151" s="12"/>
      <c r="D151" s="158" t="s">
        <v>72</v>
      </c>
      <c r="E151" s="168" t="s">
        <v>155</v>
      </c>
      <c r="F151" s="168" t="s">
        <v>203</v>
      </c>
      <c r="G151" s="12"/>
      <c r="H151" s="12"/>
      <c r="I151" s="160"/>
      <c r="J151" s="169">
        <f>BK151</f>
        <v>0</v>
      </c>
      <c r="K151" s="12"/>
      <c r="L151" s="157"/>
      <c r="M151" s="162"/>
      <c r="N151" s="163"/>
      <c r="O151" s="163"/>
      <c r="P151" s="164">
        <f>SUM(P152:P159)</f>
        <v>0</v>
      </c>
      <c r="Q151" s="163"/>
      <c r="R151" s="164">
        <f>SUM(R152:R159)</f>
        <v>101.6408</v>
      </c>
      <c r="S151" s="163"/>
      <c r="T151" s="165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8" t="s">
        <v>81</v>
      </c>
      <c r="AT151" s="166" t="s">
        <v>72</v>
      </c>
      <c r="AU151" s="166" t="s">
        <v>81</v>
      </c>
      <c r="AY151" s="158" t="s">
        <v>128</v>
      </c>
      <c r="BK151" s="167">
        <f>SUM(BK152:BK159)</f>
        <v>0</v>
      </c>
    </row>
    <row r="152" s="2" customFormat="1" ht="14.4" customHeight="1">
      <c r="A152" s="36"/>
      <c r="B152" s="170"/>
      <c r="C152" s="171" t="s">
        <v>182</v>
      </c>
      <c r="D152" s="171" t="s">
        <v>131</v>
      </c>
      <c r="E152" s="172" t="s">
        <v>213</v>
      </c>
      <c r="F152" s="173" t="s">
        <v>214</v>
      </c>
      <c r="G152" s="174" t="s">
        <v>134</v>
      </c>
      <c r="H152" s="175">
        <v>415</v>
      </c>
      <c r="I152" s="176"/>
      <c r="J152" s="177">
        <f>ROUND(I152*H152,2)</f>
        <v>0</v>
      </c>
      <c r="K152" s="178"/>
      <c r="L152" s="37"/>
      <c r="M152" s="179" t="s">
        <v>1</v>
      </c>
      <c r="N152" s="180" t="s">
        <v>38</v>
      </c>
      <c r="O152" s="75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3" t="s">
        <v>135</v>
      </c>
      <c r="AT152" s="183" t="s">
        <v>131</v>
      </c>
      <c r="AU152" s="183" t="s">
        <v>83</v>
      </c>
      <c r="AY152" s="17" t="s">
        <v>128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7" t="s">
        <v>81</v>
      </c>
      <c r="BK152" s="184">
        <f>ROUND(I152*H152,2)</f>
        <v>0</v>
      </c>
      <c r="BL152" s="17" t="s">
        <v>135</v>
      </c>
      <c r="BM152" s="183" t="s">
        <v>372</v>
      </c>
    </row>
    <row r="153" s="2" customFormat="1" ht="14.4" customHeight="1">
      <c r="A153" s="36"/>
      <c r="B153" s="170"/>
      <c r="C153" s="171" t="s">
        <v>187</v>
      </c>
      <c r="D153" s="171" t="s">
        <v>131</v>
      </c>
      <c r="E153" s="172" t="s">
        <v>373</v>
      </c>
      <c r="F153" s="173" t="s">
        <v>374</v>
      </c>
      <c r="G153" s="174" t="s">
        <v>134</v>
      </c>
      <c r="H153" s="175">
        <v>15</v>
      </c>
      <c r="I153" s="176"/>
      <c r="J153" s="177">
        <f>ROUND(I153*H153,2)</f>
        <v>0</v>
      </c>
      <c r="K153" s="178"/>
      <c r="L153" s="37"/>
      <c r="M153" s="179" t="s">
        <v>1</v>
      </c>
      <c r="N153" s="180" t="s">
        <v>38</v>
      </c>
      <c r="O153" s="75"/>
      <c r="P153" s="181">
        <f>O153*H153</f>
        <v>0</v>
      </c>
      <c r="Q153" s="181">
        <v>0.30360999999999999</v>
      </c>
      <c r="R153" s="181">
        <f>Q153*H153</f>
        <v>4.5541499999999999</v>
      </c>
      <c r="S153" s="181">
        <v>0</v>
      </c>
      <c r="T153" s="182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3" t="s">
        <v>135</v>
      </c>
      <c r="AT153" s="183" t="s">
        <v>131</v>
      </c>
      <c r="AU153" s="183" t="s">
        <v>83</v>
      </c>
      <c r="AY153" s="17" t="s">
        <v>128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7" t="s">
        <v>81</v>
      </c>
      <c r="BK153" s="184">
        <f>ROUND(I153*H153,2)</f>
        <v>0</v>
      </c>
      <c r="BL153" s="17" t="s">
        <v>135</v>
      </c>
      <c r="BM153" s="183" t="s">
        <v>375</v>
      </c>
    </row>
    <row r="154" s="2" customFormat="1" ht="14.4" customHeight="1">
      <c r="A154" s="36"/>
      <c r="B154" s="170"/>
      <c r="C154" s="171" t="s">
        <v>193</v>
      </c>
      <c r="D154" s="171" t="s">
        <v>131</v>
      </c>
      <c r="E154" s="172" t="s">
        <v>219</v>
      </c>
      <c r="F154" s="173" t="s">
        <v>220</v>
      </c>
      <c r="G154" s="174" t="s">
        <v>134</v>
      </c>
      <c r="H154" s="175">
        <v>65</v>
      </c>
      <c r="I154" s="176"/>
      <c r="J154" s="177">
        <f>ROUND(I154*H154,2)</f>
        <v>0</v>
      </c>
      <c r="K154" s="178"/>
      <c r="L154" s="37"/>
      <c r="M154" s="179" t="s">
        <v>1</v>
      </c>
      <c r="N154" s="180" t="s">
        <v>38</v>
      </c>
      <c r="O154" s="75"/>
      <c r="P154" s="181">
        <f>O154*H154</f>
        <v>0</v>
      </c>
      <c r="Q154" s="181">
        <v>0.12966</v>
      </c>
      <c r="R154" s="181">
        <f>Q154*H154</f>
        <v>8.4278999999999993</v>
      </c>
      <c r="S154" s="181">
        <v>0</v>
      </c>
      <c r="T154" s="182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3" t="s">
        <v>135</v>
      </c>
      <c r="AT154" s="183" t="s">
        <v>131</v>
      </c>
      <c r="AU154" s="183" t="s">
        <v>83</v>
      </c>
      <c r="AY154" s="17" t="s">
        <v>128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7" t="s">
        <v>81</v>
      </c>
      <c r="BK154" s="184">
        <f>ROUND(I154*H154,2)</f>
        <v>0</v>
      </c>
      <c r="BL154" s="17" t="s">
        <v>135</v>
      </c>
      <c r="BM154" s="183" t="s">
        <v>376</v>
      </c>
    </row>
    <row r="155" s="13" customFormat="1">
      <c r="A155" s="13"/>
      <c r="B155" s="185"/>
      <c r="C155" s="13"/>
      <c r="D155" s="186" t="s">
        <v>145</v>
      </c>
      <c r="E155" s="187" t="s">
        <v>1</v>
      </c>
      <c r="F155" s="188" t="s">
        <v>377</v>
      </c>
      <c r="G155" s="13"/>
      <c r="H155" s="189">
        <v>65</v>
      </c>
      <c r="I155" s="190"/>
      <c r="J155" s="13"/>
      <c r="K155" s="13"/>
      <c r="L155" s="185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145</v>
      </c>
      <c r="AU155" s="187" t="s">
        <v>83</v>
      </c>
      <c r="AV155" s="13" t="s">
        <v>83</v>
      </c>
      <c r="AW155" s="13" t="s">
        <v>30</v>
      </c>
      <c r="AX155" s="13" t="s">
        <v>73</v>
      </c>
      <c r="AY155" s="187" t="s">
        <v>128</v>
      </c>
    </row>
    <row r="156" s="14" customFormat="1">
      <c r="A156" s="14"/>
      <c r="B156" s="194"/>
      <c r="C156" s="14"/>
      <c r="D156" s="186" t="s">
        <v>145</v>
      </c>
      <c r="E156" s="195" t="s">
        <v>1</v>
      </c>
      <c r="F156" s="196" t="s">
        <v>150</v>
      </c>
      <c r="G156" s="14"/>
      <c r="H156" s="197">
        <v>65</v>
      </c>
      <c r="I156" s="198"/>
      <c r="J156" s="14"/>
      <c r="K156" s="14"/>
      <c r="L156" s="194"/>
      <c r="M156" s="199"/>
      <c r="N156" s="200"/>
      <c r="O156" s="200"/>
      <c r="P156" s="200"/>
      <c r="Q156" s="200"/>
      <c r="R156" s="200"/>
      <c r="S156" s="200"/>
      <c r="T156" s="20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5" t="s">
        <v>145</v>
      </c>
      <c r="AU156" s="195" t="s">
        <v>83</v>
      </c>
      <c r="AV156" s="14" t="s">
        <v>135</v>
      </c>
      <c r="AW156" s="14" t="s">
        <v>30</v>
      </c>
      <c r="AX156" s="14" t="s">
        <v>81</v>
      </c>
      <c r="AY156" s="195" t="s">
        <v>128</v>
      </c>
    </row>
    <row r="157" s="2" customFormat="1" ht="14.4" customHeight="1">
      <c r="A157" s="36"/>
      <c r="B157" s="170"/>
      <c r="C157" s="171" t="s">
        <v>199</v>
      </c>
      <c r="D157" s="171" t="s">
        <v>131</v>
      </c>
      <c r="E157" s="172" t="s">
        <v>223</v>
      </c>
      <c r="F157" s="173" t="s">
        <v>224</v>
      </c>
      <c r="G157" s="174" t="s">
        <v>134</v>
      </c>
      <c r="H157" s="175">
        <v>415</v>
      </c>
      <c r="I157" s="176"/>
      <c r="J157" s="177">
        <f>ROUND(I157*H157,2)</f>
        <v>0</v>
      </c>
      <c r="K157" s="178"/>
      <c r="L157" s="37"/>
      <c r="M157" s="179" t="s">
        <v>1</v>
      </c>
      <c r="N157" s="180" t="s">
        <v>38</v>
      </c>
      <c r="O157" s="75"/>
      <c r="P157" s="181">
        <f>O157*H157</f>
        <v>0</v>
      </c>
      <c r="Q157" s="181">
        <v>0.084250000000000005</v>
      </c>
      <c r="R157" s="181">
        <f>Q157*H157</f>
        <v>34.963750000000005</v>
      </c>
      <c r="S157" s="181">
        <v>0</v>
      </c>
      <c r="T157" s="182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3" t="s">
        <v>135</v>
      </c>
      <c r="AT157" s="183" t="s">
        <v>131</v>
      </c>
      <c r="AU157" s="183" t="s">
        <v>83</v>
      </c>
      <c r="AY157" s="17" t="s">
        <v>128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7" t="s">
        <v>81</v>
      </c>
      <c r="BK157" s="184">
        <f>ROUND(I157*H157,2)</f>
        <v>0</v>
      </c>
      <c r="BL157" s="17" t="s">
        <v>135</v>
      </c>
      <c r="BM157" s="183" t="s">
        <v>378</v>
      </c>
    </row>
    <row r="158" s="2" customFormat="1" ht="14.4" customHeight="1">
      <c r="A158" s="36"/>
      <c r="B158" s="170"/>
      <c r="C158" s="202" t="s">
        <v>204</v>
      </c>
      <c r="D158" s="202" t="s">
        <v>170</v>
      </c>
      <c r="E158" s="203" t="s">
        <v>379</v>
      </c>
      <c r="F158" s="204" t="s">
        <v>380</v>
      </c>
      <c r="G158" s="205" t="s">
        <v>134</v>
      </c>
      <c r="H158" s="206">
        <v>400</v>
      </c>
      <c r="I158" s="207"/>
      <c r="J158" s="208">
        <f>ROUND(I158*H158,2)</f>
        <v>0</v>
      </c>
      <c r="K158" s="209"/>
      <c r="L158" s="210"/>
      <c r="M158" s="211" t="s">
        <v>1</v>
      </c>
      <c r="N158" s="212" t="s">
        <v>38</v>
      </c>
      <c r="O158" s="75"/>
      <c r="P158" s="181">
        <f>O158*H158</f>
        <v>0</v>
      </c>
      <c r="Q158" s="181">
        <v>0.13</v>
      </c>
      <c r="R158" s="181">
        <f>Q158*H158</f>
        <v>52</v>
      </c>
      <c r="S158" s="181">
        <v>0</v>
      </c>
      <c r="T158" s="182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3" t="s">
        <v>169</v>
      </c>
      <c r="AT158" s="183" t="s">
        <v>170</v>
      </c>
      <c r="AU158" s="183" t="s">
        <v>83</v>
      </c>
      <c r="AY158" s="17" t="s">
        <v>128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7" t="s">
        <v>81</v>
      </c>
      <c r="BK158" s="184">
        <f>ROUND(I158*H158,2)</f>
        <v>0</v>
      </c>
      <c r="BL158" s="17" t="s">
        <v>135</v>
      </c>
      <c r="BM158" s="183" t="s">
        <v>381</v>
      </c>
    </row>
    <row r="159" s="2" customFormat="1" ht="14.4" customHeight="1">
      <c r="A159" s="36"/>
      <c r="B159" s="170"/>
      <c r="C159" s="202" t="s">
        <v>8</v>
      </c>
      <c r="D159" s="202" t="s">
        <v>170</v>
      </c>
      <c r="E159" s="203" t="s">
        <v>228</v>
      </c>
      <c r="F159" s="204" t="s">
        <v>229</v>
      </c>
      <c r="G159" s="205" t="s">
        <v>134</v>
      </c>
      <c r="H159" s="206">
        <v>15</v>
      </c>
      <c r="I159" s="207"/>
      <c r="J159" s="208">
        <f>ROUND(I159*H159,2)</f>
        <v>0</v>
      </c>
      <c r="K159" s="209"/>
      <c r="L159" s="210"/>
      <c r="M159" s="211" t="s">
        <v>1</v>
      </c>
      <c r="N159" s="212" t="s">
        <v>38</v>
      </c>
      <c r="O159" s="75"/>
      <c r="P159" s="181">
        <f>O159*H159</f>
        <v>0</v>
      </c>
      <c r="Q159" s="181">
        <v>0.113</v>
      </c>
      <c r="R159" s="181">
        <f>Q159*H159</f>
        <v>1.6950000000000001</v>
      </c>
      <c r="S159" s="181">
        <v>0</v>
      </c>
      <c r="T159" s="182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3" t="s">
        <v>169</v>
      </c>
      <c r="AT159" s="183" t="s">
        <v>170</v>
      </c>
      <c r="AU159" s="183" t="s">
        <v>83</v>
      </c>
      <c r="AY159" s="17" t="s">
        <v>128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7" t="s">
        <v>81</v>
      </c>
      <c r="BK159" s="184">
        <f>ROUND(I159*H159,2)</f>
        <v>0</v>
      </c>
      <c r="BL159" s="17" t="s">
        <v>135</v>
      </c>
      <c r="BM159" s="183" t="s">
        <v>382</v>
      </c>
    </row>
    <row r="160" s="12" customFormat="1" ht="22.8" customHeight="1">
      <c r="A160" s="12"/>
      <c r="B160" s="157"/>
      <c r="C160" s="12"/>
      <c r="D160" s="158" t="s">
        <v>72</v>
      </c>
      <c r="E160" s="168" t="s">
        <v>176</v>
      </c>
      <c r="F160" s="168" t="s">
        <v>247</v>
      </c>
      <c r="G160" s="12"/>
      <c r="H160" s="12"/>
      <c r="I160" s="160"/>
      <c r="J160" s="169">
        <f>BK160</f>
        <v>0</v>
      </c>
      <c r="K160" s="12"/>
      <c r="L160" s="157"/>
      <c r="M160" s="162"/>
      <c r="N160" s="163"/>
      <c r="O160" s="163"/>
      <c r="P160" s="164">
        <f>P161+SUM(P162:P170)</f>
        <v>0</v>
      </c>
      <c r="Q160" s="163"/>
      <c r="R160" s="164">
        <f>R161+SUM(R162:R170)</f>
        <v>119.16448</v>
      </c>
      <c r="S160" s="163"/>
      <c r="T160" s="165">
        <f>T161+SUM(T162:T170)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8" t="s">
        <v>81</v>
      </c>
      <c r="AT160" s="166" t="s">
        <v>72</v>
      </c>
      <c r="AU160" s="166" t="s">
        <v>81</v>
      </c>
      <c r="AY160" s="158" t="s">
        <v>128</v>
      </c>
      <c r="BK160" s="167">
        <f>BK161+SUM(BK162:BK170)</f>
        <v>0</v>
      </c>
    </row>
    <row r="161" s="2" customFormat="1" ht="14.4" customHeight="1">
      <c r="A161" s="36"/>
      <c r="B161" s="170"/>
      <c r="C161" s="171" t="s">
        <v>212</v>
      </c>
      <c r="D161" s="171" t="s">
        <v>131</v>
      </c>
      <c r="E161" s="172" t="s">
        <v>383</v>
      </c>
      <c r="F161" s="173" t="s">
        <v>384</v>
      </c>
      <c r="G161" s="174" t="s">
        <v>251</v>
      </c>
      <c r="H161" s="175">
        <v>238</v>
      </c>
      <c r="I161" s="176"/>
      <c r="J161" s="177">
        <f>ROUND(I161*H161,2)</f>
        <v>0</v>
      </c>
      <c r="K161" s="178"/>
      <c r="L161" s="37"/>
      <c r="M161" s="179" t="s">
        <v>1</v>
      </c>
      <c r="N161" s="180" t="s">
        <v>38</v>
      </c>
      <c r="O161" s="75"/>
      <c r="P161" s="181">
        <f>O161*H161</f>
        <v>0</v>
      </c>
      <c r="Q161" s="181">
        <v>0.20219000000000001</v>
      </c>
      <c r="R161" s="181">
        <f>Q161*H161</f>
        <v>48.121220000000001</v>
      </c>
      <c r="S161" s="181">
        <v>0</v>
      </c>
      <c r="T161" s="182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3" t="s">
        <v>135</v>
      </c>
      <c r="AT161" s="183" t="s">
        <v>131</v>
      </c>
      <c r="AU161" s="183" t="s">
        <v>83</v>
      </c>
      <c r="AY161" s="17" t="s">
        <v>128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7" t="s">
        <v>81</v>
      </c>
      <c r="BK161" s="184">
        <f>ROUND(I161*H161,2)</f>
        <v>0</v>
      </c>
      <c r="BL161" s="17" t="s">
        <v>135</v>
      </c>
      <c r="BM161" s="183" t="s">
        <v>385</v>
      </c>
    </row>
    <row r="162" s="13" customFormat="1">
      <c r="A162" s="13"/>
      <c r="B162" s="185"/>
      <c r="C162" s="13"/>
      <c r="D162" s="186" t="s">
        <v>145</v>
      </c>
      <c r="E162" s="187" t="s">
        <v>1</v>
      </c>
      <c r="F162" s="188" t="s">
        <v>386</v>
      </c>
      <c r="G162" s="13"/>
      <c r="H162" s="189">
        <v>238</v>
      </c>
      <c r="I162" s="190"/>
      <c r="J162" s="13"/>
      <c r="K162" s="13"/>
      <c r="L162" s="185"/>
      <c r="M162" s="191"/>
      <c r="N162" s="192"/>
      <c r="O162" s="192"/>
      <c r="P162" s="192"/>
      <c r="Q162" s="192"/>
      <c r="R162" s="192"/>
      <c r="S162" s="192"/>
      <c r="T162" s="19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7" t="s">
        <v>145</v>
      </c>
      <c r="AU162" s="187" t="s">
        <v>83</v>
      </c>
      <c r="AV162" s="13" t="s">
        <v>83</v>
      </c>
      <c r="AW162" s="13" t="s">
        <v>30</v>
      </c>
      <c r="AX162" s="13" t="s">
        <v>73</v>
      </c>
      <c r="AY162" s="187" t="s">
        <v>128</v>
      </c>
    </row>
    <row r="163" s="14" customFormat="1">
      <c r="A163" s="14"/>
      <c r="B163" s="194"/>
      <c r="C163" s="14"/>
      <c r="D163" s="186" t="s">
        <v>145</v>
      </c>
      <c r="E163" s="195" t="s">
        <v>1</v>
      </c>
      <c r="F163" s="196" t="s">
        <v>150</v>
      </c>
      <c r="G163" s="14"/>
      <c r="H163" s="197">
        <v>238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145</v>
      </c>
      <c r="AU163" s="195" t="s">
        <v>83</v>
      </c>
      <c r="AV163" s="14" t="s">
        <v>135</v>
      </c>
      <c r="AW163" s="14" t="s">
        <v>30</v>
      </c>
      <c r="AX163" s="14" t="s">
        <v>81</v>
      </c>
      <c r="AY163" s="195" t="s">
        <v>128</v>
      </c>
    </row>
    <row r="164" s="2" customFormat="1" ht="14.4" customHeight="1">
      <c r="A164" s="36"/>
      <c r="B164" s="170"/>
      <c r="C164" s="202" t="s">
        <v>218</v>
      </c>
      <c r="D164" s="202" t="s">
        <v>170</v>
      </c>
      <c r="E164" s="203" t="s">
        <v>387</v>
      </c>
      <c r="F164" s="204" t="s">
        <v>388</v>
      </c>
      <c r="G164" s="205" t="s">
        <v>251</v>
      </c>
      <c r="H164" s="206">
        <v>15</v>
      </c>
      <c r="I164" s="207"/>
      <c r="J164" s="208">
        <f>ROUND(I164*H164,2)</f>
        <v>0</v>
      </c>
      <c r="K164" s="209"/>
      <c r="L164" s="210"/>
      <c r="M164" s="211" t="s">
        <v>1</v>
      </c>
      <c r="N164" s="212" t="s">
        <v>38</v>
      </c>
      <c r="O164" s="75"/>
      <c r="P164" s="181">
        <f>O164*H164</f>
        <v>0</v>
      </c>
      <c r="Q164" s="181">
        <v>0.055</v>
      </c>
      <c r="R164" s="181">
        <f>Q164*H164</f>
        <v>0.82499999999999996</v>
      </c>
      <c r="S164" s="181">
        <v>0</v>
      </c>
      <c r="T164" s="182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3" t="s">
        <v>169</v>
      </c>
      <c r="AT164" s="183" t="s">
        <v>170</v>
      </c>
      <c r="AU164" s="183" t="s">
        <v>83</v>
      </c>
      <c r="AY164" s="17" t="s">
        <v>128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7" t="s">
        <v>81</v>
      </c>
      <c r="BK164" s="184">
        <f>ROUND(I164*H164,2)</f>
        <v>0</v>
      </c>
      <c r="BL164" s="17" t="s">
        <v>135</v>
      </c>
      <c r="BM164" s="183" t="s">
        <v>389</v>
      </c>
    </row>
    <row r="165" s="2" customFormat="1" ht="14.4" customHeight="1">
      <c r="A165" s="36"/>
      <c r="B165" s="170"/>
      <c r="C165" s="202" t="s">
        <v>222</v>
      </c>
      <c r="D165" s="202" t="s">
        <v>170</v>
      </c>
      <c r="E165" s="203" t="s">
        <v>390</v>
      </c>
      <c r="F165" s="204" t="s">
        <v>391</v>
      </c>
      <c r="G165" s="205" t="s">
        <v>251</v>
      </c>
      <c r="H165" s="206">
        <v>210</v>
      </c>
      <c r="I165" s="207"/>
      <c r="J165" s="208">
        <f>ROUND(I165*H165,2)</f>
        <v>0</v>
      </c>
      <c r="K165" s="209"/>
      <c r="L165" s="210"/>
      <c r="M165" s="211" t="s">
        <v>1</v>
      </c>
      <c r="N165" s="212" t="s">
        <v>38</v>
      </c>
      <c r="O165" s="75"/>
      <c r="P165" s="181">
        <f>O165*H165</f>
        <v>0</v>
      </c>
      <c r="Q165" s="181">
        <v>0.081000000000000003</v>
      </c>
      <c r="R165" s="181">
        <f>Q165*H165</f>
        <v>17.010000000000002</v>
      </c>
      <c r="S165" s="181">
        <v>0</v>
      </c>
      <c r="T165" s="182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3" t="s">
        <v>169</v>
      </c>
      <c r="AT165" s="183" t="s">
        <v>170</v>
      </c>
      <c r="AU165" s="183" t="s">
        <v>83</v>
      </c>
      <c r="AY165" s="17" t="s">
        <v>128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7" t="s">
        <v>81</v>
      </c>
      <c r="BK165" s="184">
        <f>ROUND(I165*H165,2)</f>
        <v>0</v>
      </c>
      <c r="BL165" s="17" t="s">
        <v>135</v>
      </c>
      <c r="BM165" s="183" t="s">
        <v>392</v>
      </c>
    </row>
    <row r="166" s="2" customFormat="1" ht="14.4" customHeight="1">
      <c r="A166" s="36"/>
      <c r="B166" s="170"/>
      <c r="C166" s="202" t="s">
        <v>227</v>
      </c>
      <c r="D166" s="202" t="s">
        <v>170</v>
      </c>
      <c r="E166" s="203" t="s">
        <v>393</v>
      </c>
      <c r="F166" s="204" t="s">
        <v>394</v>
      </c>
      <c r="G166" s="205" t="s">
        <v>348</v>
      </c>
      <c r="H166" s="206">
        <v>13</v>
      </c>
      <c r="I166" s="207"/>
      <c r="J166" s="208">
        <f>ROUND(I166*H166,2)</f>
        <v>0</v>
      </c>
      <c r="K166" s="209"/>
      <c r="L166" s="210"/>
      <c r="M166" s="211" t="s">
        <v>1</v>
      </c>
      <c r="N166" s="212" t="s">
        <v>38</v>
      </c>
      <c r="O166" s="75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3" t="s">
        <v>169</v>
      </c>
      <c r="AT166" s="183" t="s">
        <v>170</v>
      </c>
      <c r="AU166" s="183" t="s">
        <v>83</v>
      </c>
      <c r="AY166" s="17" t="s">
        <v>128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7" t="s">
        <v>81</v>
      </c>
      <c r="BK166" s="184">
        <f>ROUND(I166*H166,2)</f>
        <v>0</v>
      </c>
      <c r="BL166" s="17" t="s">
        <v>135</v>
      </c>
      <c r="BM166" s="183" t="s">
        <v>395</v>
      </c>
    </row>
    <row r="167" s="2" customFormat="1" ht="14.4" customHeight="1">
      <c r="A167" s="36"/>
      <c r="B167" s="170"/>
      <c r="C167" s="171" t="s">
        <v>231</v>
      </c>
      <c r="D167" s="171" t="s">
        <v>131</v>
      </c>
      <c r="E167" s="172" t="s">
        <v>259</v>
      </c>
      <c r="F167" s="173" t="s">
        <v>260</v>
      </c>
      <c r="G167" s="174" t="s">
        <v>251</v>
      </c>
      <c r="H167" s="175">
        <v>300</v>
      </c>
      <c r="I167" s="176"/>
      <c r="J167" s="177">
        <f>ROUND(I167*H167,2)</f>
        <v>0</v>
      </c>
      <c r="K167" s="178"/>
      <c r="L167" s="37"/>
      <c r="M167" s="179" t="s">
        <v>1</v>
      </c>
      <c r="N167" s="180" t="s">
        <v>38</v>
      </c>
      <c r="O167" s="75"/>
      <c r="P167" s="181">
        <f>O167*H167</f>
        <v>0</v>
      </c>
      <c r="Q167" s="181">
        <v>0.1295</v>
      </c>
      <c r="R167" s="181">
        <f>Q167*H167</f>
        <v>38.850000000000001</v>
      </c>
      <c r="S167" s="181">
        <v>0</v>
      </c>
      <c r="T167" s="182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3" t="s">
        <v>135</v>
      </c>
      <c r="AT167" s="183" t="s">
        <v>131</v>
      </c>
      <c r="AU167" s="183" t="s">
        <v>83</v>
      </c>
      <c r="AY167" s="17" t="s">
        <v>128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7" t="s">
        <v>81</v>
      </c>
      <c r="BK167" s="184">
        <f>ROUND(I167*H167,2)</f>
        <v>0</v>
      </c>
      <c r="BL167" s="17" t="s">
        <v>135</v>
      </c>
      <c r="BM167" s="183" t="s">
        <v>396</v>
      </c>
    </row>
    <row r="168" s="2" customFormat="1" ht="14.4" customHeight="1">
      <c r="A168" s="36"/>
      <c r="B168" s="170"/>
      <c r="C168" s="202" t="s">
        <v>7</v>
      </c>
      <c r="D168" s="202" t="s">
        <v>170</v>
      </c>
      <c r="E168" s="203" t="s">
        <v>255</v>
      </c>
      <c r="F168" s="204" t="s">
        <v>256</v>
      </c>
      <c r="G168" s="205" t="s">
        <v>251</v>
      </c>
      <c r="H168" s="206">
        <v>300</v>
      </c>
      <c r="I168" s="207"/>
      <c r="J168" s="208">
        <f>ROUND(I168*H168,2)</f>
        <v>0</v>
      </c>
      <c r="K168" s="209"/>
      <c r="L168" s="210"/>
      <c r="M168" s="211" t="s">
        <v>1</v>
      </c>
      <c r="N168" s="212" t="s">
        <v>38</v>
      </c>
      <c r="O168" s="75"/>
      <c r="P168" s="181">
        <f>O168*H168</f>
        <v>0</v>
      </c>
      <c r="Q168" s="181">
        <v>0.044999999999999998</v>
      </c>
      <c r="R168" s="181">
        <f>Q168*H168</f>
        <v>13.5</v>
      </c>
      <c r="S168" s="181">
        <v>0</v>
      </c>
      <c r="T168" s="182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3" t="s">
        <v>169</v>
      </c>
      <c r="AT168" s="183" t="s">
        <v>170</v>
      </c>
      <c r="AU168" s="183" t="s">
        <v>83</v>
      </c>
      <c r="AY168" s="17" t="s">
        <v>128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7" t="s">
        <v>81</v>
      </c>
      <c r="BK168" s="184">
        <f>ROUND(I168*H168,2)</f>
        <v>0</v>
      </c>
      <c r="BL168" s="17" t="s">
        <v>135</v>
      </c>
      <c r="BM168" s="183" t="s">
        <v>397</v>
      </c>
    </row>
    <row r="169" s="2" customFormat="1" ht="14.4" customHeight="1">
      <c r="A169" s="36"/>
      <c r="B169" s="170"/>
      <c r="C169" s="171" t="s">
        <v>239</v>
      </c>
      <c r="D169" s="171" t="s">
        <v>131</v>
      </c>
      <c r="E169" s="172" t="s">
        <v>398</v>
      </c>
      <c r="F169" s="173" t="s">
        <v>399</v>
      </c>
      <c r="G169" s="174" t="s">
        <v>251</v>
      </c>
      <c r="H169" s="175">
        <v>220</v>
      </c>
      <c r="I169" s="176"/>
      <c r="J169" s="177">
        <f>ROUND(I169*H169,2)</f>
        <v>0</v>
      </c>
      <c r="K169" s="178"/>
      <c r="L169" s="37"/>
      <c r="M169" s="179" t="s">
        <v>1</v>
      </c>
      <c r="N169" s="180" t="s">
        <v>38</v>
      </c>
      <c r="O169" s="75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3" t="s">
        <v>135</v>
      </c>
      <c r="AT169" s="183" t="s">
        <v>131</v>
      </c>
      <c r="AU169" s="183" t="s">
        <v>83</v>
      </c>
      <c r="AY169" s="17" t="s">
        <v>128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7" t="s">
        <v>81</v>
      </c>
      <c r="BK169" s="184">
        <f>ROUND(I169*H169,2)</f>
        <v>0</v>
      </c>
      <c r="BL169" s="17" t="s">
        <v>135</v>
      </c>
      <c r="BM169" s="183" t="s">
        <v>400</v>
      </c>
    </row>
    <row r="170" s="12" customFormat="1" ht="20.88" customHeight="1">
      <c r="A170" s="12"/>
      <c r="B170" s="157"/>
      <c r="C170" s="12"/>
      <c r="D170" s="158" t="s">
        <v>72</v>
      </c>
      <c r="E170" s="168" t="s">
        <v>401</v>
      </c>
      <c r="F170" s="168" t="s">
        <v>402</v>
      </c>
      <c r="G170" s="12"/>
      <c r="H170" s="12"/>
      <c r="I170" s="160"/>
      <c r="J170" s="169">
        <f>BK170</f>
        <v>0</v>
      </c>
      <c r="K170" s="12"/>
      <c r="L170" s="157"/>
      <c r="M170" s="162"/>
      <c r="N170" s="163"/>
      <c r="O170" s="163"/>
      <c r="P170" s="164">
        <f>SUM(P171:P188)</f>
        <v>0</v>
      </c>
      <c r="Q170" s="163"/>
      <c r="R170" s="164">
        <f>SUM(R171:R188)</f>
        <v>0.85826000000000002</v>
      </c>
      <c r="S170" s="163"/>
      <c r="T170" s="165">
        <f>SUM(T171:T188)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8" t="s">
        <v>81</v>
      </c>
      <c r="AT170" s="166" t="s">
        <v>72</v>
      </c>
      <c r="AU170" s="166" t="s">
        <v>83</v>
      </c>
      <c r="AY170" s="158" t="s">
        <v>128</v>
      </c>
      <c r="BK170" s="167">
        <f>SUM(BK171:BK188)</f>
        <v>0</v>
      </c>
    </row>
    <row r="171" s="2" customFormat="1" ht="14.4" customHeight="1">
      <c r="A171" s="36"/>
      <c r="B171" s="170"/>
      <c r="C171" s="171" t="s">
        <v>243</v>
      </c>
      <c r="D171" s="171" t="s">
        <v>131</v>
      </c>
      <c r="E171" s="172" t="s">
        <v>403</v>
      </c>
      <c r="F171" s="173" t="s">
        <v>404</v>
      </c>
      <c r="G171" s="174" t="s">
        <v>196</v>
      </c>
      <c r="H171" s="175">
        <v>6</v>
      </c>
      <c r="I171" s="176"/>
      <c r="J171" s="177">
        <f>ROUND(I171*H171,2)</f>
        <v>0</v>
      </c>
      <c r="K171" s="178"/>
      <c r="L171" s="37"/>
      <c r="M171" s="179" t="s">
        <v>1</v>
      </c>
      <c r="N171" s="180" t="s">
        <v>38</v>
      </c>
      <c r="O171" s="75"/>
      <c r="P171" s="181">
        <f>O171*H171</f>
        <v>0</v>
      </c>
      <c r="Q171" s="181">
        <v>0.00069999999999999999</v>
      </c>
      <c r="R171" s="181">
        <f>Q171*H171</f>
        <v>0.0041999999999999997</v>
      </c>
      <c r="S171" s="181">
        <v>0</v>
      </c>
      <c r="T171" s="182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3" t="s">
        <v>135</v>
      </c>
      <c r="AT171" s="183" t="s">
        <v>131</v>
      </c>
      <c r="AU171" s="183" t="s">
        <v>140</v>
      </c>
      <c r="AY171" s="17" t="s">
        <v>128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7" t="s">
        <v>81</v>
      </c>
      <c r="BK171" s="184">
        <f>ROUND(I171*H171,2)</f>
        <v>0</v>
      </c>
      <c r="BL171" s="17" t="s">
        <v>135</v>
      </c>
      <c r="BM171" s="183" t="s">
        <v>405</v>
      </c>
    </row>
    <row r="172" s="2" customFormat="1" ht="14.4" customHeight="1">
      <c r="A172" s="36"/>
      <c r="B172" s="170"/>
      <c r="C172" s="202" t="s">
        <v>248</v>
      </c>
      <c r="D172" s="202" t="s">
        <v>170</v>
      </c>
      <c r="E172" s="203" t="s">
        <v>406</v>
      </c>
      <c r="F172" s="204" t="s">
        <v>407</v>
      </c>
      <c r="G172" s="205" t="s">
        <v>196</v>
      </c>
      <c r="H172" s="206">
        <v>6</v>
      </c>
      <c r="I172" s="207"/>
      <c r="J172" s="208">
        <f>ROUND(I172*H172,2)</f>
        <v>0</v>
      </c>
      <c r="K172" s="209"/>
      <c r="L172" s="210"/>
      <c r="M172" s="211" t="s">
        <v>1</v>
      </c>
      <c r="N172" s="212" t="s">
        <v>38</v>
      </c>
      <c r="O172" s="75"/>
      <c r="P172" s="181">
        <f>O172*H172</f>
        <v>0</v>
      </c>
      <c r="Q172" s="181">
        <v>0.0025999999999999999</v>
      </c>
      <c r="R172" s="181">
        <f>Q172*H172</f>
        <v>0.015599999999999999</v>
      </c>
      <c r="S172" s="181">
        <v>0</v>
      </c>
      <c r="T172" s="182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3" t="s">
        <v>169</v>
      </c>
      <c r="AT172" s="183" t="s">
        <v>170</v>
      </c>
      <c r="AU172" s="183" t="s">
        <v>140</v>
      </c>
      <c r="AY172" s="17" t="s">
        <v>128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7" t="s">
        <v>81</v>
      </c>
      <c r="BK172" s="184">
        <f>ROUND(I172*H172,2)</f>
        <v>0</v>
      </c>
      <c r="BL172" s="17" t="s">
        <v>135</v>
      </c>
      <c r="BM172" s="183" t="s">
        <v>408</v>
      </c>
    </row>
    <row r="173" s="2" customFormat="1" ht="14.4" customHeight="1">
      <c r="A173" s="36"/>
      <c r="B173" s="170"/>
      <c r="C173" s="171" t="s">
        <v>254</v>
      </c>
      <c r="D173" s="171" t="s">
        <v>131</v>
      </c>
      <c r="E173" s="172" t="s">
        <v>409</v>
      </c>
      <c r="F173" s="173" t="s">
        <v>410</v>
      </c>
      <c r="G173" s="174" t="s">
        <v>196</v>
      </c>
      <c r="H173" s="175">
        <v>6</v>
      </c>
      <c r="I173" s="176"/>
      <c r="J173" s="177">
        <f>ROUND(I173*H173,2)</f>
        <v>0</v>
      </c>
      <c r="K173" s="178"/>
      <c r="L173" s="37"/>
      <c r="M173" s="179" t="s">
        <v>1</v>
      </c>
      <c r="N173" s="180" t="s">
        <v>38</v>
      </c>
      <c r="O173" s="75"/>
      <c r="P173" s="181">
        <f>O173*H173</f>
        <v>0</v>
      </c>
      <c r="Q173" s="181">
        <v>0.11241</v>
      </c>
      <c r="R173" s="181">
        <f>Q173*H173</f>
        <v>0.67445999999999995</v>
      </c>
      <c r="S173" s="181">
        <v>0</v>
      </c>
      <c r="T173" s="182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3" t="s">
        <v>135</v>
      </c>
      <c r="AT173" s="183" t="s">
        <v>131</v>
      </c>
      <c r="AU173" s="183" t="s">
        <v>140</v>
      </c>
      <c r="AY173" s="17" t="s">
        <v>128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7" t="s">
        <v>81</v>
      </c>
      <c r="BK173" s="184">
        <f>ROUND(I173*H173,2)</f>
        <v>0</v>
      </c>
      <c r="BL173" s="17" t="s">
        <v>135</v>
      </c>
      <c r="BM173" s="183" t="s">
        <v>411</v>
      </c>
    </row>
    <row r="174" s="2" customFormat="1" ht="14.4" customHeight="1">
      <c r="A174" s="36"/>
      <c r="B174" s="170"/>
      <c r="C174" s="202" t="s">
        <v>258</v>
      </c>
      <c r="D174" s="202" t="s">
        <v>170</v>
      </c>
      <c r="E174" s="203" t="s">
        <v>412</v>
      </c>
      <c r="F174" s="204" t="s">
        <v>413</v>
      </c>
      <c r="G174" s="205" t="s">
        <v>196</v>
      </c>
      <c r="H174" s="206">
        <v>6</v>
      </c>
      <c r="I174" s="207"/>
      <c r="J174" s="208">
        <f>ROUND(I174*H174,2)</f>
        <v>0</v>
      </c>
      <c r="K174" s="209"/>
      <c r="L174" s="210"/>
      <c r="M174" s="211" t="s">
        <v>1</v>
      </c>
      <c r="N174" s="212" t="s">
        <v>38</v>
      </c>
      <c r="O174" s="75"/>
      <c r="P174" s="181">
        <f>O174*H174</f>
        <v>0</v>
      </c>
      <c r="Q174" s="181">
        <v>0.0061000000000000004</v>
      </c>
      <c r="R174" s="181">
        <f>Q174*H174</f>
        <v>0.036600000000000001</v>
      </c>
      <c r="S174" s="181">
        <v>0</v>
      </c>
      <c r="T174" s="182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3" t="s">
        <v>169</v>
      </c>
      <c r="AT174" s="183" t="s">
        <v>170</v>
      </c>
      <c r="AU174" s="183" t="s">
        <v>140</v>
      </c>
      <c r="AY174" s="17" t="s">
        <v>128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7" t="s">
        <v>81</v>
      </c>
      <c r="BK174" s="184">
        <f>ROUND(I174*H174,2)</f>
        <v>0</v>
      </c>
      <c r="BL174" s="17" t="s">
        <v>135</v>
      </c>
      <c r="BM174" s="183" t="s">
        <v>414</v>
      </c>
    </row>
    <row r="175" s="2" customFormat="1" ht="14.4" customHeight="1">
      <c r="A175" s="36"/>
      <c r="B175" s="170"/>
      <c r="C175" s="171" t="s">
        <v>263</v>
      </c>
      <c r="D175" s="171" t="s">
        <v>131</v>
      </c>
      <c r="E175" s="172" t="s">
        <v>415</v>
      </c>
      <c r="F175" s="173" t="s">
        <v>416</v>
      </c>
      <c r="G175" s="174" t="s">
        <v>251</v>
      </c>
      <c r="H175" s="175">
        <v>120</v>
      </c>
      <c r="I175" s="176"/>
      <c r="J175" s="177">
        <f>ROUND(I175*H175,2)</f>
        <v>0</v>
      </c>
      <c r="K175" s="178"/>
      <c r="L175" s="37"/>
      <c r="M175" s="179" t="s">
        <v>1</v>
      </c>
      <c r="N175" s="180" t="s">
        <v>38</v>
      </c>
      <c r="O175" s="75"/>
      <c r="P175" s="181">
        <f>O175*H175</f>
        <v>0</v>
      </c>
      <c r="Q175" s="181">
        <v>0.00014999999999999999</v>
      </c>
      <c r="R175" s="181">
        <f>Q175*H175</f>
        <v>0.017999999999999999</v>
      </c>
      <c r="S175" s="181">
        <v>0</v>
      </c>
      <c r="T175" s="182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3" t="s">
        <v>135</v>
      </c>
      <c r="AT175" s="183" t="s">
        <v>131</v>
      </c>
      <c r="AU175" s="183" t="s">
        <v>140</v>
      </c>
      <c r="AY175" s="17" t="s">
        <v>128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7" t="s">
        <v>81</v>
      </c>
      <c r="BK175" s="184">
        <f>ROUND(I175*H175,2)</f>
        <v>0</v>
      </c>
      <c r="BL175" s="17" t="s">
        <v>135</v>
      </c>
      <c r="BM175" s="183" t="s">
        <v>417</v>
      </c>
    </row>
    <row r="176" s="13" customFormat="1">
      <c r="A176" s="13"/>
      <c r="B176" s="185"/>
      <c r="C176" s="13"/>
      <c r="D176" s="186" t="s">
        <v>145</v>
      </c>
      <c r="E176" s="187" t="s">
        <v>1</v>
      </c>
      <c r="F176" s="188" t="s">
        <v>418</v>
      </c>
      <c r="G176" s="13"/>
      <c r="H176" s="189">
        <v>120</v>
      </c>
      <c r="I176" s="190"/>
      <c r="J176" s="13"/>
      <c r="K176" s="13"/>
      <c r="L176" s="185"/>
      <c r="M176" s="191"/>
      <c r="N176" s="192"/>
      <c r="O176" s="192"/>
      <c r="P176" s="192"/>
      <c r="Q176" s="192"/>
      <c r="R176" s="192"/>
      <c r="S176" s="192"/>
      <c r="T176" s="19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7" t="s">
        <v>145</v>
      </c>
      <c r="AU176" s="187" t="s">
        <v>140</v>
      </c>
      <c r="AV176" s="13" t="s">
        <v>83</v>
      </c>
      <c r="AW176" s="13" t="s">
        <v>30</v>
      </c>
      <c r="AX176" s="13" t="s">
        <v>73</v>
      </c>
      <c r="AY176" s="187" t="s">
        <v>128</v>
      </c>
    </row>
    <row r="177" s="14" customFormat="1">
      <c r="A177" s="14"/>
      <c r="B177" s="194"/>
      <c r="C177" s="14"/>
      <c r="D177" s="186" t="s">
        <v>145</v>
      </c>
      <c r="E177" s="195" t="s">
        <v>1</v>
      </c>
      <c r="F177" s="196" t="s">
        <v>150</v>
      </c>
      <c r="G177" s="14"/>
      <c r="H177" s="197">
        <v>120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145</v>
      </c>
      <c r="AU177" s="195" t="s">
        <v>140</v>
      </c>
      <c r="AV177" s="14" t="s">
        <v>135</v>
      </c>
      <c r="AW177" s="14" t="s">
        <v>30</v>
      </c>
      <c r="AX177" s="14" t="s">
        <v>81</v>
      </c>
      <c r="AY177" s="195" t="s">
        <v>128</v>
      </c>
    </row>
    <row r="178" s="2" customFormat="1" ht="14.4" customHeight="1">
      <c r="A178" s="36"/>
      <c r="B178" s="170"/>
      <c r="C178" s="171" t="s">
        <v>267</v>
      </c>
      <c r="D178" s="171" t="s">
        <v>131</v>
      </c>
      <c r="E178" s="172" t="s">
        <v>419</v>
      </c>
      <c r="F178" s="173" t="s">
        <v>420</v>
      </c>
      <c r="G178" s="174" t="s">
        <v>251</v>
      </c>
      <c r="H178" s="175">
        <v>120</v>
      </c>
      <c r="I178" s="176"/>
      <c r="J178" s="177">
        <f>ROUND(I178*H178,2)</f>
        <v>0</v>
      </c>
      <c r="K178" s="178"/>
      <c r="L178" s="37"/>
      <c r="M178" s="179" t="s">
        <v>1</v>
      </c>
      <c r="N178" s="180" t="s">
        <v>38</v>
      </c>
      <c r="O178" s="75"/>
      <c r="P178" s="181">
        <f>O178*H178</f>
        <v>0</v>
      </c>
      <c r="Q178" s="181">
        <v>0.00040000000000000002</v>
      </c>
      <c r="R178" s="181">
        <f>Q178*H178</f>
        <v>0.048000000000000001</v>
      </c>
      <c r="S178" s="181">
        <v>0</v>
      </c>
      <c r="T178" s="182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3" t="s">
        <v>135</v>
      </c>
      <c r="AT178" s="183" t="s">
        <v>131</v>
      </c>
      <c r="AU178" s="183" t="s">
        <v>140</v>
      </c>
      <c r="AY178" s="17" t="s">
        <v>128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7" t="s">
        <v>81</v>
      </c>
      <c r="BK178" s="184">
        <f>ROUND(I178*H178,2)</f>
        <v>0</v>
      </c>
      <c r="BL178" s="17" t="s">
        <v>135</v>
      </c>
      <c r="BM178" s="183" t="s">
        <v>421</v>
      </c>
    </row>
    <row r="179" s="2" customFormat="1" ht="14.4" customHeight="1">
      <c r="A179" s="36"/>
      <c r="B179" s="170"/>
      <c r="C179" s="171" t="s">
        <v>271</v>
      </c>
      <c r="D179" s="171" t="s">
        <v>131</v>
      </c>
      <c r="E179" s="172" t="s">
        <v>422</v>
      </c>
      <c r="F179" s="173" t="s">
        <v>423</v>
      </c>
      <c r="G179" s="174" t="s">
        <v>251</v>
      </c>
      <c r="H179" s="175">
        <v>60</v>
      </c>
      <c r="I179" s="176"/>
      <c r="J179" s="177">
        <f>ROUND(I179*H179,2)</f>
        <v>0</v>
      </c>
      <c r="K179" s="178"/>
      <c r="L179" s="37"/>
      <c r="M179" s="179" t="s">
        <v>1</v>
      </c>
      <c r="N179" s="180" t="s">
        <v>38</v>
      </c>
      <c r="O179" s="75"/>
      <c r="P179" s="181">
        <f>O179*H179</f>
        <v>0</v>
      </c>
      <c r="Q179" s="181">
        <v>5.0000000000000002E-05</v>
      </c>
      <c r="R179" s="181">
        <f>Q179*H179</f>
        <v>0.0030000000000000001</v>
      </c>
      <c r="S179" s="181">
        <v>0</v>
      </c>
      <c r="T179" s="182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3" t="s">
        <v>135</v>
      </c>
      <c r="AT179" s="183" t="s">
        <v>131</v>
      </c>
      <c r="AU179" s="183" t="s">
        <v>140</v>
      </c>
      <c r="AY179" s="17" t="s">
        <v>128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7" t="s">
        <v>81</v>
      </c>
      <c r="BK179" s="184">
        <f>ROUND(I179*H179,2)</f>
        <v>0</v>
      </c>
      <c r="BL179" s="17" t="s">
        <v>135</v>
      </c>
      <c r="BM179" s="183" t="s">
        <v>424</v>
      </c>
    </row>
    <row r="180" s="13" customFormat="1">
      <c r="A180" s="13"/>
      <c r="B180" s="185"/>
      <c r="C180" s="13"/>
      <c r="D180" s="186" t="s">
        <v>145</v>
      </c>
      <c r="E180" s="187" t="s">
        <v>1</v>
      </c>
      <c r="F180" s="188" t="s">
        <v>425</v>
      </c>
      <c r="G180" s="13"/>
      <c r="H180" s="189">
        <v>60</v>
      </c>
      <c r="I180" s="190"/>
      <c r="J180" s="13"/>
      <c r="K180" s="13"/>
      <c r="L180" s="185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7" t="s">
        <v>145</v>
      </c>
      <c r="AU180" s="187" t="s">
        <v>140</v>
      </c>
      <c r="AV180" s="13" t="s">
        <v>83</v>
      </c>
      <c r="AW180" s="13" t="s">
        <v>30</v>
      </c>
      <c r="AX180" s="13" t="s">
        <v>73</v>
      </c>
      <c r="AY180" s="187" t="s">
        <v>128</v>
      </c>
    </row>
    <row r="181" s="14" customFormat="1">
      <c r="A181" s="14"/>
      <c r="B181" s="194"/>
      <c r="C181" s="14"/>
      <c r="D181" s="186" t="s">
        <v>145</v>
      </c>
      <c r="E181" s="195" t="s">
        <v>1</v>
      </c>
      <c r="F181" s="196" t="s">
        <v>150</v>
      </c>
      <c r="G181" s="14"/>
      <c r="H181" s="197">
        <v>60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145</v>
      </c>
      <c r="AU181" s="195" t="s">
        <v>140</v>
      </c>
      <c r="AV181" s="14" t="s">
        <v>135</v>
      </c>
      <c r="AW181" s="14" t="s">
        <v>30</v>
      </c>
      <c r="AX181" s="14" t="s">
        <v>81</v>
      </c>
      <c r="AY181" s="195" t="s">
        <v>128</v>
      </c>
    </row>
    <row r="182" s="2" customFormat="1" ht="14.4" customHeight="1">
      <c r="A182" s="36"/>
      <c r="B182" s="170"/>
      <c r="C182" s="171" t="s">
        <v>277</v>
      </c>
      <c r="D182" s="171" t="s">
        <v>131</v>
      </c>
      <c r="E182" s="172" t="s">
        <v>426</v>
      </c>
      <c r="F182" s="173" t="s">
        <v>427</v>
      </c>
      <c r="G182" s="174" t="s">
        <v>251</v>
      </c>
      <c r="H182" s="175">
        <v>60</v>
      </c>
      <c r="I182" s="176"/>
      <c r="J182" s="177">
        <f>ROUND(I182*H182,2)</f>
        <v>0</v>
      </c>
      <c r="K182" s="178"/>
      <c r="L182" s="37"/>
      <c r="M182" s="179" t="s">
        <v>1</v>
      </c>
      <c r="N182" s="180" t="s">
        <v>38</v>
      </c>
      <c r="O182" s="75"/>
      <c r="P182" s="181">
        <f>O182*H182</f>
        <v>0</v>
      </c>
      <c r="Q182" s="181">
        <v>0.00012999999999999999</v>
      </c>
      <c r="R182" s="181">
        <f>Q182*H182</f>
        <v>0.0077999999999999996</v>
      </c>
      <c r="S182" s="181">
        <v>0</v>
      </c>
      <c r="T182" s="182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3" t="s">
        <v>135</v>
      </c>
      <c r="AT182" s="183" t="s">
        <v>131</v>
      </c>
      <c r="AU182" s="183" t="s">
        <v>140</v>
      </c>
      <c r="AY182" s="17" t="s">
        <v>128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7" t="s">
        <v>81</v>
      </c>
      <c r="BK182" s="184">
        <f>ROUND(I182*H182,2)</f>
        <v>0</v>
      </c>
      <c r="BL182" s="17" t="s">
        <v>135</v>
      </c>
      <c r="BM182" s="183" t="s">
        <v>428</v>
      </c>
    </row>
    <row r="183" s="2" customFormat="1" ht="14.4" customHeight="1">
      <c r="A183" s="36"/>
      <c r="B183" s="170"/>
      <c r="C183" s="171" t="s">
        <v>283</v>
      </c>
      <c r="D183" s="171" t="s">
        <v>131</v>
      </c>
      <c r="E183" s="172" t="s">
        <v>429</v>
      </c>
      <c r="F183" s="173" t="s">
        <v>430</v>
      </c>
      <c r="G183" s="174" t="s">
        <v>134</v>
      </c>
      <c r="H183" s="175">
        <v>23</v>
      </c>
      <c r="I183" s="176"/>
      <c r="J183" s="177">
        <f>ROUND(I183*H183,2)</f>
        <v>0</v>
      </c>
      <c r="K183" s="178"/>
      <c r="L183" s="37"/>
      <c r="M183" s="179" t="s">
        <v>1</v>
      </c>
      <c r="N183" s="180" t="s">
        <v>38</v>
      </c>
      <c r="O183" s="75"/>
      <c r="P183" s="181">
        <f>O183*H183</f>
        <v>0</v>
      </c>
      <c r="Q183" s="181">
        <v>0.00059999999999999995</v>
      </c>
      <c r="R183" s="181">
        <f>Q183*H183</f>
        <v>0.013799999999999998</v>
      </c>
      <c r="S183" s="181">
        <v>0</v>
      </c>
      <c r="T183" s="182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3" t="s">
        <v>135</v>
      </c>
      <c r="AT183" s="183" t="s">
        <v>131</v>
      </c>
      <c r="AU183" s="183" t="s">
        <v>140</v>
      </c>
      <c r="AY183" s="17" t="s">
        <v>128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7" t="s">
        <v>81</v>
      </c>
      <c r="BK183" s="184">
        <f>ROUND(I183*H183,2)</f>
        <v>0</v>
      </c>
      <c r="BL183" s="17" t="s">
        <v>135</v>
      </c>
      <c r="BM183" s="183" t="s">
        <v>431</v>
      </c>
    </row>
    <row r="184" s="13" customFormat="1">
      <c r="A184" s="13"/>
      <c r="B184" s="185"/>
      <c r="C184" s="13"/>
      <c r="D184" s="186" t="s">
        <v>145</v>
      </c>
      <c r="E184" s="187" t="s">
        <v>1</v>
      </c>
      <c r="F184" s="188" t="s">
        <v>243</v>
      </c>
      <c r="G184" s="13"/>
      <c r="H184" s="189">
        <v>23</v>
      </c>
      <c r="I184" s="190"/>
      <c r="J184" s="13"/>
      <c r="K184" s="13"/>
      <c r="L184" s="185"/>
      <c r="M184" s="191"/>
      <c r="N184" s="192"/>
      <c r="O184" s="192"/>
      <c r="P184" s="192"/>
      <c r="Q184" s="192"/>
      <c r="R184" s="192"/>
      <c r="S184" s="192"/>
      <c r="T184" s="19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7" t="s">
        <v>145</v>
      </c>
      <c r="AU184" s="187" t="s">
        <v>140</v>
      </c>
      <c r="AV184" s="13" t="s">
        <v>83</v>
      </c>
      <c r="AW184" s="13" t="s">
        <v>30</v>
      </c>
      <c r="AX184" s="13" t="s">
        <v>73</v>
      </c>
      <c r="AY184" s="187" t="s">
        <v>128</v>
      </c>
    </row>
    <row r="185" s="14" customFormat="1">
      <c r="A185" s="14"/>
      <c r="B185" s="194"/>
      <c r="C185" s="14"/>
      <c r="D185" s="186" t="s">
        <v>145</v>
      </c>
      <c r="E185" s="195" t="s">
        <v>1</v>
      </c>
      <c r="F185" s="196" t="s">
        <v>150</v>
      </c>
      <c r="G185" s="14"/>
      <c r="H185" s="197">
        <v>23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145</v>
      </c>
      <c r="AU185" s="195" t="s">
        <v>140</v>
      </c>
      <c r="AV185" s="14" t="s">
        <v>135</v>
      </c>
      <c r="AW185" s="14" t="s">
        <v>30</v>
      </c>
      <c r="AX185" s="14" t="s">
        <v>81</v>
      </c>
      <c r="AY185" s="195" t="s">
        <v>128</v>
      </c>
    </row>
    <row r="186" s="2" customFormat="1" ht="14.4" customHeight="1">
      <c r="A186" s="36"/>
      <c r="B186" s="170"/>
      <c r="C186" s="171" t="s">
        <v>291</v>
      </c>
      <c r="D186" s="171" t="s">
        <v>131</v>
      </c>
      <c r="E186" s="172" t="s">
        <v>432</v>
      </c>
      <c r="F186" s="173" t="s">
        <v>433</v>
      </c>
      <c r="G186" s="174" t="s">
        <v>134</v>
      </c>
      <c r="H186" s="175">
        <v>23</v>
      </c>
      <c r="I186" s="176"/>
      <c r="J186" s="177">
        <f>ROUND(I186*H186,2)</f>
        <v>0</v>
      </c>
      <c r="K186" s="178"/>
      <c r="L186" s="37"/>
      <c r="M186" s="179" t="s">
        <v>1</v>
      </c>
      <c r="N186" s="180" t="s">
        <v>38</v>
      </c>
      <c r="O186" s="75"/>
      <c r="P186" s="181">
        <f>O186*H186</f>
        <v>0</v>
      </c>
      <c r="Q186" s="181">
        <v>0.0016000000000000001</v>
      </c>
      <c r="R186" s="181">
        <f>Q186*H186</f>
        <v>0.036799999999999999</v>
      </c>
      <c r="S186" s="181">
        <v>0</v>
      </c>
      <c r="T186" s="182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3" t="s">
        <v>135</v>
      </c>
      <c r="AT186" s="183" t="s">
        <v>131</v>
      </c>
      <c r="AU186" s="183" t="s">
        <v>140</v>
      </c>
      <c r="AY186" s="17" t="s">
        <v>128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7" t="s">
        <v>81</v>
      </c>
      <c r="BK186" s="184">
        <f>ROUND(I186*H186,2)</f>
        <v>0</v>
      </c>
      <c r="BL186" s="17" t="s">
        <v>135</v>
      </c>
      <c r="BM186" s="183" t="s">
        <v>434</v>
      </c>
    </row>
    <row r="187" s="13" customFormat="1">
      <c r="A187" s="13"/>
      <c r="B187" s="185"/>
      <c r="C187" s="13"/>
      <c r="D187" s="186" t="s">
        <v>145</v>
      </c>
      <c r="E187" s="187" t="s">
        <v>1</v>
      </c>
      <c r="F187" s="188" t="s">
        <v>435</v>
      </c>
      <c r="G187" s="13"/>
      <c r="H187" s="189">
        <v>23</v>
      </c>
      <c r="I187" s="190"/>
      <c r="J187" s="13"/>
      <c r="K187" s="13"/>
      <c r="L187" s="185"/>
      <c r="M187" s="191"/>
      <c r="N187" s="192"/>
      <c r="O187" s="192"/>
      <c r="P187" s="192"/>
      <c r="Q187" s="192"/>
      <c r="R187" s="192"/>
      <c r="S187" s="192"/>
      <c r="T187" s="19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7" t="s">
        <v>145</v>
      </c>
      <c r="AU187" s="187" t="s">
        <v>140</v>
      </c>
      <c r="AV187" s="13" t="s">
        <v>83</v>
      </c>
      <c r="AW187" s="13" t="s">
        <v>30</v>
      </c>
      <c r="AX187" s="13" t="s">
        <v>73</v>
      </c>
      <c r="AY187" s="187" t="s">
        <v>128</v>
      </c>
    </row>
    <row r="188" s="14" customFormat="1">
      <c r="A188" s="14"/>
      <c r="B188" s="194"/>
      <c r="C188" s="14"/>
      <c r="D188" s="186" t="s">
        <v>145</v>
      </c>
      <c r="E188" s="195" t="s">
        <v>1</v>
      </c>
      <c r="F188" s="196" t="s">
        <v>150</v>
      </c>
      <c r="G188" s="14"/>
      <c r="H188" s="197">
        <v>23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145</v>
      </c>
      <c r="AU188" s="195" t="s">
        <v>140</v>
      </c>
      <c r="AV188" s="14" t="s">
        <v>135</v>
      </c>
      <c r="AW188" s="14" t="s">
        <v>30</v>
      </c>
      <c r="AX188" s="14" t="s">
        <v>81</v>
      </c>
      <c r="AY188" s="195" t="s">
        <v>128</v>
      </c>
    </row>
    <row r="189" s="12" customFormat="1" ht="22.8" customHeight="1">
      <c r="A189" s="12"/>
      <c r="B189" s="157"/>
      <c r="C189" s="12"/>
      <c r="D189" s="158" t="s">
        <v>72</v>
      </c>
      <c r="E189" s="168" t="s">
        <v>265</v>
      </c>
      <c r="F189" s="168" t="s">
        <v>266</v>
      </c>
      <c r="G189" s="12"/>
      <c r="H189" s="12"/>
      <c r="I189" s="160"/>
      <c r="J189" s="169">
        <f>BK189</f>
        <v>0</v>
      </c>
      <c r="K189" s="12"/>
      <c r="L189" s="157"/>
      <c r="M189" s="162"/>
      <c r="N189" s="163"/>
      <c r="O189" s="163"/>
      <c r="P189" s="164">
        <f>SUM(P190:P198)</f>
        <v>0</v>
      </c>
      <c r="Q189" s="163"/>
      <c r="R189" s="164">
        <f>SUM(R190:R198)</f>
        <v>0</v>
      </c>
      <c r="S189" s="163"/>
      <c r="T189" s="165">
        <f>SUM(T190:T198)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8" t="s">
        <v>81</v>
      </c>
      <c r="AT189" s="166" t="s">
        <v>72</v>
      </c>
      <c r="AU189" s="166" t="s">
        <v>81</v>
      </c>
      <c r="AY189" s="158" t="s">
        <v>128</v>
      </c>
      <c r="BK189" s="167">
        <f>SUM(BK190:BK198)</f>
        <v>0</v>
      </c>
    </row>
    <row r="190" s="2" customFormat="1" ht="14.4" customHeight="1">
      <c r="A190" s="36"/>
      <c r="B190" s="170"/>
      <c r="C190" s="171" t="s">
        <v>298</v>
      </c>
      <c r="D190" s="171" t="s">
        <v>131</v>
      </c>
      <c r="E190" s="172" t="s">
        <v>268</v>
      </c>
      <c r="F190" s="173" t="s">
        <v>269</v>
      </c>
      <c r="G190" s="174" t="s">
        <v>158</v>
      </c>
      <c r="H190" s="175">
        <v>55.460000000000001</v>
      </c>
      <c r="I190" s="176"/>
      <c r="J190" s="177">
        <f>ROUND(I190*H190,2)</f>
        <v>0</v>
      </c>
      <c r="K190" s="178"/>
      <c r="L190" s="37"/>
      <c r="M190" s="179" t="s">
        <v>1</v>
      </c>
      <c r="N190" s="180" t="s">
        <v>38</v>
      </c>
      <c r="O190" s="75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3" t="s">
        <v>135</v>
      </c>
      <c r="AT190" s="183" t="s">
        <v>131</v>
      </c>
      <c r="AU190" s="183" t="s">
        <v>83</v>
      </c>
      <c r="AY190" s="17" t="s">
        <v>128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7" t="s">
        <v>81</v>
      </c>
      <c r="BK190" s="184">
        <f>ROUND(I190*H190,2)</f>
        <v>0</v>
      </c>
      <c r="BL190" s="17" t="s">
        <v>135</v>
      </c>
      <c r="BM190" s="183" t="s">
        <v>436</v>
      </c>
    </row>
    <row r="191" s="2" customFormat="1" ht="14.4" customHeight="1">
      <c r="A191" s="36"/>
      <c r="B191" s="170"/>
      <c r="C191" s="171" t="s">
        <v>301</v>
      </c>
      <c r="D191" s="171" t="s">
        <v>131</v>
      </c>
      <c r="E191" s="172" t="s">
        <v>272</v>
      </c>
      <c r="F191" s="173" t="s">
        <v>273</v>
      </c>
      <c r="G191" s="174" t="s">
        <v>158</v>
      </c>
      <c r="H191" s="175">
        <v>499.13999999999999</v>
      </c>
      <c r="I191" s="176"/>
      <c r="J191" s="177">
        <f>ROUND(I191*H191,2)</f>
        <v>0</v>
      </c>
      <c r="K191" s="178"/>
      <c r="L191" s="37"/>
      <c r="M191" s="179" t="s">
        <v>1</v>
      </c>
      <c r="N191" s="180" t="s">
        <v>38</v>
      </c>
      <c r="O191" s="75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3" t="s">
        <v>135</v>
      </c>
      <c r="AT191" s="183" t="s">
        <v>131</v>
      </c>
      <c r="AU191" s="183" t="s">
        <v>83</v>
      </c>
      <c r="AY191" s="17" t="s">
        <v>128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7" t="s">
        <v>81</v>
      </c>
      <c r="BK191" s="184">
        <f>ROUND(I191*H191,2)</f>
        <v>0</v>
      </c>
      <c r="BL191" s="17" t="s">
        <v>135</v>
      </c>
      <c r="BM191" s="183" t="s">
        <v>437</v>
      </c>
    </row>
    <row r="192" s="13" customFormat="1">
      <c r="A192" s="13"/>
      <c r="B192" s="185"/>
      <c r="C192" s="13"/>
      <c r="D192" s="186" t="s">
        <v>145</v>
      </c>
      <c r="E192" s="13"/>
      <c r="F192" s="188" t="s">
        <v>438</v>
      </c>
      <c r="G192" s="13"/>
      <c r="H192" s="189">
        <v>499.13999999999999</v>
      </c>
      <c r="I192" s="190"/>
      <c r="J192" s="13"/>
      <c r="K192" s="13"/>
      <c r="L192" s="185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7" t="s">
        <v>145</v>
      </c>
      <c r="AU192" s="187" t="s">
        <v>83</v>
      </c>
      <c r="AV192" s="13" t="s">
        <v>83</v>
      </c>
      <c r="AW192" s="13" t="s">
        <v>3</v>
      </c>
      <c r="AX192" s="13" t="s">
        <v>81</v>
      </c>
      <c r="AY192" s="187" t="s">
        <v>128</v>
      </c>
    </row>
    <row r="193" s="2" customFormat="1" ht="14.4" customHeight="1">
      <c r="A193" s="36"/>
      <c r="B193" s="170"/>
      <c r="C193" s="171" t="s">
        <v>305</v>
      </c>
      <c r="D193" s="171" t="s">
        <v>131</v>
      </c>
      <c r="E193" s="172" t="s">
        <v>439</v>
      </c>
      <c r="F193" s="173" t="s">
        <v>440</v>
      </c>
      <c r="G193" s="174" t="s">
        <v>158</v>
      </c>
      <c r="H193" s="175">
        <v>29</v>
      </c>
      <c r="I193" s="176"/>
      <c r="J193" s="177">
        <f>ROUND(I193*H193,2)</f>
        <v>0</v>
      </c>
      <c r="K193" s="178"/>
      <c r="L193" s="37"/>
      <c r="M193" s="179" t="s">
        <v>1</v>
      </c>
      <c r="N193" s="180" t="s">
        <v>38</v>
      </c>
      <c r="O193" s="75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3" t="s">
        <v>135</v>
      </c>
      <c r="AT193" s="183" t="s">
        <v>131</v>
      </c>
      <c r="AU193" s="183" t="s">
        <v>83</v>
      </c>
      <c r="AY193" s="17" t="s">
        <v>128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7" t="s">
        <v>81</v>
      </c>
      <c r="BK193" s="184">
        <f>ROUND(I193*H193,2)</f>
        <v>0</v>
      </c>
      <c r="BL193" s="17" t="s">
        <v>135</v>
      </c>
      <c r="BM193" s="183" t="s">
        <v>441</v>
      </c>
    </row>
    <row r="194" s="13" customFormat="1">
      <c r="A194" s="13"/>
      <c r="B194" s="185"/>
      <c r="C194" s="13"/>
      <c r="D194" s="186" t="s">
        <v>145</v>
      </c>
      <c r="E194" s="187" t="s">
        <v>1</v>
      </c>
      <c r="F194" s="188" t="s">
        <v>271</v>
      </c>
      <c r="G194" s="13"/>
      <c r="H194" s="189">
        <v>29</v>
      </c>
      <c r="I194" s="190"/>
      <c r="J194" s="13"/>
      <c r="K194" s="13"/>
      <c r="L194" s="185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7" t="s">
        <v>145</v>
      </c>
      <c r="AU194" s="187" t="s">
        <v>83</v>
      </c>
      <c r="AV194" s="13" t="s">
        <v>83</v>
      </c>
      <c r="AW194" s="13" t="s">
        <v>30</v>
      </c>
      <c r="AX194" s="13" t="s">
        <v>73</v>
      </c>
      <c r="AY194" s="187" t="s">
        <v>128</v>
      </c>
    </row>
    <row r="195" s="14" customFormat="1">
      <c r="A195" s="14"/>
      <c r="B195" s="194"/>
      <c r="C195" s="14"/>
      <c r="D195" s="186" t="s">
        <v>145</v>
      </c>
      <c r="E195" s="195" t="s">
        <v>1</v>
      </c>
      <c r="F195" s="196" t="s">
        <v>150</v>
      </c>
      <c r="G195" s="14"/>
      <c r="H195" s="197">
        <v>29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145</v>
      </c>
      <c r="AU195" s="195" t="s">
        <v>83</v>
      </c>
      <c r="AV195" s="14" t="s">
        <v>135</v>
      </c>
      <c r="AW195" s="14" t="s">
        <v>30</v>
      </c>
      <c r="AX195" s="14" t="s">
        <v>81</v>
      </c>
      <c r="AY195" s="195" t="s">
        <v>128</v>
      </c>
    </row>
    <row r="196" s="2" customFormat="1" ht="14.4" customHeight="1">
      <c r="A196" s="36"/>
      <c r="B196" s="170"/>
      <c r="C196" s="171" t="s">
        <v>310</v>
      </c>
      <c r="D196" s="171" t="s">
        <v>131</v>
      </c>
      <c r="E196" s="172" t="s">
        <v>442</v>
      </c>
      <c r="F196" s="173" t="s">
        <v>443</v>
      </c>
      <c r="G196" s="174" t="s">
        <v>158</v>
      </c>
      <c r="H196" s="175">
        <v>26.460000000000001</v>
      </c>
      <c r="I196" s="176"/>
      <c r="J196" s="177">
        <f>ROUND(I196*H196,2)</f>
        <v>0</v>
      </c>
      <c r="K196" s="178"/>
      <c r="L196" s="37"/>
      <c r="M196" s="179" t="s">
        <v>1</v>
      </c>
      <c r="N196" s="180" t="s">
        <v>38</v>
      </c>
      <c r="O196" s="75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3" t="s">
        <v>135</v>
      </c>
      <c r="AT196" s="183" t="s">
        <v>131</v>
      </c>
      <c r="AU196" s="183" t="s">
        <v>83</v>
      </c>
      <c r="AY196" s="17" t="s">
        <v>128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7" t="s">
        <v>81</v>
      </c>
      <c r="BK196" s="184">
        <f>ROUND(I196*H196,2)</f>
        <v>0</v>
      </c>
      <c r="BL196" s="17" t="s">
        <v>135</v>
      </c>
      <c r="BM196" s="183" t="s">
        <v>444</v>
      </c>
    </row>
    <row r="197" s="13" customFormat="1">
      <c r="A197" s="13"/>
      <c r="B197" s="185"/>
      <c r="C197" s="13"/>
      <c r="D197" s="186" t="s">
        <v>145</v>
      </c>
      <c r="E197" s="187" t="s">
        <v>1</v>
      </c>
      <c r="F197" s="188" t="s">
        <v>445</v>
      </c>
      <c r="G197" s="13"/>
      <c r="H197" s="189">
        <v>26.460000000000001</v>
      </c>
      <c r="I197" s="190"/>
      <c r="J197" s="13"/>
      <c r="K197" s="13"/>
      <c r="L197" s="185"/>
      <c r="M197" s="191"/>
      <c r="N197" s="192"/>
      <c r="O197" s="192"/>
      <c r="P197" s="192"/>
      <c r="Q197" s="192"/>
      <c r="R197" s="192"/>
      <c r="S197" s="192"/>
      <c r="T197" s="19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7" t="s">
        <v>145</v>
      </c>
      <c r="AU197" s="187" t="s">
        <v>83</v>
      </c>
      <c r="AV197" s="13" t="s">
        <v>83</v>
      </c>
      <c r="AW197" s="13" t="s">
        <v>30</v>
      </c>
      <c r="AX197" s="13" t="s">
        <v>73</v>
      </c>
      <c r="AY197" s="187" t="s">
        <v>128</v>
      </c>
    </row>
    <row r="198" s="14" customFormat="1">
      <c r="A198" s="14"/>
      <c r="B198" s="194"/>
      <c r="C198" s="14"/>
      <c r="D198" s="186" t="s">
        <v>145</v>
      </c>
      <c r="E198" s="195" t="s">
        <v>1</v>
      </c>
      <c r="F198" s="196" t="s">
        <v>150</v>
      </c>
      <c r="G198" s="14"/>
      <c r="H198" s="197">
        <v>26.460000000000001</v>
      </c>
      <c r="I198" s="198"/>
      <c r="J198" s="14"/>
      <c r="K198" s="14"/>
      <c r="L198" s="194"/>
      <c r="M198" s="199"/>
      <c r="N198" s="200"/>
      <c r="O198" s="200"/>
      <c r="P198" s="200"/>
      <c r="Q198" s="200"/>
      <c r="R198" s="200"/>
      <c r="S198" s="200"/>
      <c r="T198" s="20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5" t="s">
        <v>145</v>
      </c>
      <c r="AU198" s="195" t="s">
        <v>83</v>
      </c>
      <c r="AV198" s="14" t="s">
        <v>135</v>
      </c>
      <c r="AW198" s="14" t="s">
        <v>30</v>
      </c>
      <c r="AX198" s="14" t="s">
        <v>81</v>
      </c>
      <c r="AY198" s="195" t="s">
        <v>128</v>
      </c>
    </row>
    <row r="199" s="12" customFormat="1" ht="22.8" customHeight="1">
      <c r="A199" s="12"/>
      <c r="B199" s="157"/>
      <c r="C199" s="12"/>
      <c r="D199" s="158" t="s">
        <v>72</v>
      </c>
      <c r="E199" s="168" t="s">
        <v>281</v>
      </c>
      <c r="F199" s="168" t="s">
        <v>282</v>
      </c>
      <c r="G199" s="12"/>
      <c r="H199" s="12"/>
      <c r="I199" s="160"/>
      <c r="J199" s="169">
        <f>BK199</f>
        <v>0</v>
      </c>
      <c r="K199" s="12"/>
      <c r="L199" s="157"/>
      <c r="M199" s="162"/>
      <c r="N199" s="163"/>
      <c r="O199" s="163"/>
      <c r="P199" s="164">
        <f>P200</f>
        <v>0</v>
      </c>
      <c r="Q199" s="163"/>
      <c r="R199" s="164">
        <f>R200</f>
        <v>0</v>
      </c>
      <c r="S199" s="163"/>
      <c r="T199" s="165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8" t="s">
        <v>81</v>
      </c>
      <c r="AT199" s="166" t="s">
        <v>72</v>
      </c>
      <c r="AU199" s="166" t="s">
        <v>81</v>
      </c>
      <c r="AY199" s="158" t="s">
        <v>128</v>
      </c>
      <c r="BK199" s="167">
        <f>BK200</f>
        <v>0</v>
      </c>
    </row>
    <row r="200" s="2" customFormat="1" ht="14.4" customHeight="1">
      <c r="A200" s="36"/>
      <c r="B200" s="170"/>
      <c r="C200" s="171" t="s">
        <v>313</v>
      </c>
      <c r="D200" s="171" t="s">
        <v>131</v>
      </c>
      <c r="E200" s="172" t="s">
        <v>446</v>
      </c>
      <c r="F200" s="173" t="s">
        <v>447</v>
      </c>
      <c r="G200" s="174" t="s">
        <v>158</v>
      </c>
      <c r="H200" s="175">
        <v>257.59100000000001</v>
      </c>
      <c r="I200" s="176"/>
      <c r="J200" s="177">
        <f>ROUND(I200*H200,2)</f>
        <v>0</v>
      </c>
      <c r="K200" s="178"/>
      <c r="L200" s="37"/>
      <c r="M200" s="179" t="s">
        <v>1</v>
      </c>
      <c r="N200" s="180" t="s">
        <v>38</v>
      </c>
      <c r="O200" s="75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3" t="s">
        <v>135</v>
      </c>
      <c r="AT200" s="183" t="s">
        <v>131</v>
      </c>
      <c r="AU200" s="183" t="s">
        <v>83</v>
      </c>
      <c r="AY200" s="17" t="s">
        <v>128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7" t="s">
        <v>81</v>
      </c>
      <c r="BK200" s="184">
        <f>ROUND(I200*H200,2)</f>
        <v>0</v>
      </c>
      <c r="BL200" s="17" t="s">
        <v>135</v>
      </c>
      <c r="BM200" s="183" t="s">
        <v>448</v>
      </c>
    </row>
    <row r="201" s="12" customFormat="1" ht="25.92" customHeight="1">
      <c r="A201" s="12"/>
      <c r="B201" s="157"/>
      <c r="C201" s="12"/>
      <c r="D201" s="158" t="s">
        <v>72</v>
      </c>
      <c r="E201" s="159" t="s">
        <v>323</v>
      </c>
      <c r="F201" s="159" t="s">
        <v>324</v>
      </c>
      <c r="G201" s="12"/>
      <c r="H201" s="12"/>
      <c r="I201" s="160"/>
      <c r="J201" s="161">
        <f>BK201</f>
        <v>0</v>
      </c>
      <c r="K201" s="12"/>
      <c r="L201" s="157"/>
      <c r="M201" s="162"/>
      <c r="N201" s="163"/>
      <c r="O201" s="163"/>
      <c r="P201" s="164">
        <f>P202+P205+P207</f>
        <v>0</v>
      </c>
      <c r="Q201" s="163"/>
      <c r="R201" s="164">
        <f>R202+R205+R207</f>
        <v>36.782407599999999</v>
      </c>
      <c r="S201" s="163"/>
      <c r="T201" s="165">
        <f>T202+T205+T207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8" t="s">
        <v>155</v>
      </c>
      <c r="AT201" s="166" t="s">
        <v>72</v>
      </c>
      <c r="AU201" s="166" t="s">
        <v>73</v>
      </c>
      <c r="AY201" s="158" t="s">
        <v>128</v>
      </c>
      <c r="BK201" s="167">
        <f>BK202+BK205+BK207</f>
        <v>0</v>
      </c>
    </row>
    <row r="202" s="12" customFormat="1" ht="22.8" customHeight="1">
      <c r="A202" s="12"/>
      <c r="B202" s="157"/>
      <c r="C202" s="12"/>
      <c r="D202" s="158" t="s">
        <v>72</v>
      </c>
      <c r="E202" s="168" t="s">
        <v>325</v>
      </c>
      <c r="F202" s="168" t="s">
        <v>326</v>
      </c>
      <c r="G202" s="12"/>
      <c r="H202" s="12"/>
      <c r="I202" s="160"/>
      <c r="J202" s="169">
        <f>BK202</f>
        <v>0</v>
      </c>
      <c r="K202" s="12"/>
      <c r="L202" s="157"/>
      <c r="M202" s="162"/>
      <c r="N202" s="163"/>
      <c r="O202" s="163"/>
      <c r="P202" s="164">
        <f>SUM(P203:P204)</f>
        <v>0</v>
      </c>
      <c r="Q202" s="163"/>
      <c r="R202" s="164">
        <f>SUM(R203:R204)</f>
        <v>0</v>
      </c>
      <c r="S202" s="163"/>
      <c r="T202" s="165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8" t="s">
        <v>155</v>
      </c>
      <c r="AT202" s="166" t="s">
        <v>72</v>
      </c>
      <c r="AU202" s="166" t="s">
        <v>81</v>
      </c>
      <c r="AY202" s="158" t="s">
        <v>128</v>
      </c>
      <c r="BK202" s="167">
        <f>SUM(BK203:BK204)</f>
        <v>0</v>
      </c>
    </row>
    <row r="203" s="2" customFormat="1" ht="14.4" customHeight="1">
      <c r="A203" s="36"/>
      <c r="B203" s="170"/>
      <c r="C203" s="171" t="s">
        <v>316</v>
      </c>
      <c r="D203" s="171" t="s">
        <v>131</v>
      </c>
      <c r="E203" s="172" t="s">
        <v>449</v>
      </c>
      <c r="F203" s="173" t="s">
        <v>329</v>
      </c>
      <c r="G203" s="174" t="s">
        <v>330</v>
      </c>
      <c r="H203" s="175">
        <v>1</v>
      </c>
      <c r="I203" s="176"/>
      <c r="J203" s="177">
        <f>ROUND(I203*H203,2)</f>
        <v>0</v>
      </c>
      <c r="K203" s="178"/>
      <c r="L203" s="37"/>
      <c r="M203" s="179" t="s">
        <v>1</v>
      </c>
      <c r="N203" s="180" t="s">
        <v>38</v>
      </c>
      <c r="O203" s="75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3" t="s">
        <v>331</v>
      </c>
      <c r="AT203" s="183" t="s">
        <v>131</v>
      </c>
      <c r="AU203" s="183" t="s">
        <v>83</v>
      </c>
      <c r="AY203" s="17" t="s">
        <v>128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7" t="s">
        <v>81</v>
      </c>
      <c r="BK203" s="184">
        <f>ROUND(I203*H203,2)</f>
        <v>0</v>
      </c>
      <c r="BL203" s="17" t="s">
        <v>331</v>
      </c>
      <c r="BM203" s="183" t="s">
        <v>450</v>
      </c>
    </row>
    <row r="204" s="2" customFormat="1" ht="14.4" customHeight="1">
      <c r="A204" s="36"/>
      <c r="B204" s="170"/>
      <c r="C204" s="171" t="s">
        <v>318</v>
      </c>
      <c r="D204" s="171" t="s">
        <v>131</v>
      </c>
      <c r="E204" s="172" t="s">
        <v>451</v>
      </c>
      <c r="F204" s="173" t="s">
        <v>335</v>
      </c>
      <c r="G204" s="174" t="s">
        <v>330</v>
      </c>
      <c r="H204" s="175">
        <v>1</v>
      </c>
      <c r="I204" s="176"/>
      <c r="J204" s="177">
        <f>ROUND(I204*H204,2)</f>
        <v>0</v>
      </c>
      <c r="K204" s="178"/>
      <c r="L204" s="37"/>
      <c r="M204" s="179" t="s">
        <v>1</v>
      </c>
      <c r="N204" s="180" t="s">
        <v>38</v>
      </c>
      <c r="O204" s="75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3" t="s">
        <v>331</v>
      </c>
      <c r="AT204" s="183" t="s">
        <v>131</v>
      </c>
      <c r="AU204" s="183" t="s">
        <v>83</v>
      </c>
      <c r="AY204" s="17" t="s">
        <v>128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7" t="s">
        <v>81</v>
      </c>
      <c r="BK204" s="184">
        <f>ROUND(I204*H204,2)</f>
        <v>0</v>
      </c>
      <c r="BL204" s="17" t="s">
        <v>331</v>
      </c>
      <c r="BM204" s="183" t="s">
        <v>452</v>
      </c>
    </row>
    <row r="205" s="12" customFormat="1" ht="22.8" customHeight="1">
      <c r="A205" s="12"/>
      <c r="B205" s="157"/>
      <c r="C205" s="12"/>
      <c r="D205" s="158" t="s">
        <v>72</v>
      </c>
      <c r="E205" s="168" t="s">
        <v>337</v>
      </c>
      <c r="F205" s="168" t="s">
        <v>338</v>
      </c>
      <c r="G205" s="12"/>
      <c r="H205" s="12"/>
      <c r="I205" s="160"/>
      <c r="J205" s="169">
        <f>BK205</f>
        <v>0</v>
      </c>
      <c r="K205" s="12"/>
      <c r="L205" s="157"/>
      <c r="M205" s="162"/>
      <c r="N205" s="163"/>
      <c r="O205" s="163"/>
      <c r="P205" s="164">
        <f>P206</f>
        <v>0</v>
      </c>
      <c r="Q205" s="163"/>
      <c r="R205" s="164">
        <f>R206</f>
        <v>0</v>
      </c>
      <c r="S205" s="163"/>
      <c r="T205" s="165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8" t="s">
        <v>155</v>
      </c>
      <c r="AT205" s="166" t="s">
        <v>72</v>
      </c>
      <c r="AU205" s="166" t="s">
        <v>81</v>
      </c>
      <c r="AY205" s="158" t="s">
        <v>128</v>
      </c>
      <c r="BK205" s="167">
        <f>BK206</f>
        <v>0</v>
      </c>
    </row>
    <row r="206" s="2" customFormat="1" ht="14.4" customHeight="1">
      <c r="A206" s="36"/>
      <c r="B206" s="170"/>
      <c r="C206" s="171" t="s">
        <v>321</v>
      </c>
      <c r="D206" s="171" t="s">
        <v>131</v>
      </c>
      <c r="E206" s="172" t="s">
        <v>340</v>
      </c>
      <c r="F206" s="173" t="s">
        <v>341</v>
      </c>
      <c r="G206" s="174" t="s">
        <v>330</v>
      </c>
      <c r="H206" s="175">
        <v>1</v>
      </c>
      <c r="I206" s="176"/>
      <c r="J206" s="177">
        <f>ROUND(I206*H206,2)</f>
        <v>0</v>
      </c>
      <c r="K206" s="178"/>
      <c r="L206" s="37"/>
      <c r="M206" s="179" t="s">
        <v>1</v>
      </c>
      <c r="N206" s="180" t="s">
        <v>38</v>
      </c>
      <c r="O206" s="75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3" t="s">
        <v>135</v>
      </c>
      <c r="AT206" s="183" t="s">
        <v>131</v>
      </c>
      <c r="AU206" s="183" t="s">
        <v>83</v>
      </c>
      <c r="AY206" s="17" t="s">
        <v>128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7" t="s">
        <v>81</v>
      </c>
      <c r="BK206" s="184">
        <f>ROUND(I206*H206,2)</f>
        <v>0</v>
      </c>
      <c r="BL206" s="17" t="s">
        <v>135</v>
      </c>
      <c r="BM206" s="183" t="s">
        <v>453</v>
      </c>
    </row>
    <row r="207" s="12" customFormat="1" ht="22.8" customHeight="1">
      <c r="A207" s="12"/>
      <c r="B207" s="157"/>
      <c r="C207" s="12"/>
      <c r="D207" s="158" t="s">
        <v>72</v>
      </c>
      <c r="E207" s="168" t="s">
        <v>343</v>
      </c>
      <c r="F207" s="168" t="s">
        <v>344</v>
      </c>
      <c r="G207" s="12"/>
      <c r="H207" s="12"/>
      <c r="I207" s="160"/>
      <c r="J207" s="169">
        <f>BK207</f>
        <v>0</v>
      </c>
      <c r="K207" s="12"/>
      <c r="L207" s="157"/>
      <c r="M207" s="162"/>
      <c r="N207" s="163"/>
      <c r="O207" s="163"/>
      <c r="P207" s="164">
        <f>P208+P209</f>
        <v>0</v>
      </c>
      <c r="Q207" s="163"/>
      <c r="R207" s="164">
        <f>R208+R209</f>
        <v>36.782407599999999</v>
      </c>
      <c r="S207" s="163"/>
      <c r="T207" s="165">
        <f>T208+T209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8" t="s">
        <v>155</v>
      </c>
      <c r="AT207" s="166" t="s">
        <v>72</v>
      </c>
      <c r="AU207" s="166" t="s">
        <v>81</v>
      </c>
      <c r="AY207" s="158" t="s">
        <v>128</v>
      </c>
      <c r="BK207" s="167">
        <f>BK208+BK209</f>
        <v>0</v>
      </c>
    </row>
    <row r="208" s="2" customFormat="1" ht="14.4" customHeight="1">
      <c r="A208" s="36"/>
      <c r="B208" s="170"/>
      <c r="C208" s="171" t="s">
        <v>327</v>
      </c>
      <c r="D208" s="171" t="s">
        <v>131</v>
      </c>
      <c r="E208" s="172" t="s">
        <v>454</v>
      </c>
      <c r="F208" s="173" t="s">
        <v>347</v>
      </c>
      <c r="G208" s="174" t="s">
        <v>348</v>
      </c>
      <c r="H208" s="175">
        <v>10</v>
      </c>
      <c r="I208" s="176"/>
      <c r="J208" s="177">
        <f>ROUND(I208*H208,2)</f>
        <v>0</v>
      </c>
      <c r="K208" s="178"/>
      <c r="L208" s="37"/>
      <c r="M208" s="179" t="s">
        <v>1</v>
      </c>
      <c r="N208" s="180" t="s">
        <v>38</v>
      </c>
      <c r="O208" s="75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3" t="s">
        <v>331</v>
      </c>
      <c r="AT208" s="183" t="s">
        <v>131</v>
      </c>
      <c r="AU208" s="183" t="s">
        <v>83</v>
      </c>
      <c r="AY208" s="17" t="s">
        <v>128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7" t="s">
        <v>81</v>
      </c>
      <c r="BK208" s="184">
        <f>ROUND(I208*H208,2)</f>
        <v>0</v>
      </c>
      <c r="BL208" s="17" t="s">
        <v>331</v>
      </c>
      <c r="BM208" s="183" t="s">
        <v>455</v>
      </c>
    </row>
    <row r="209" s="12" customFormat="1" ht="20.88" customHeight="1">
      <c r="A209" s="12"/>
      <c r="B209" s="157"/>
      <c r="C209" s="12"/>
      <c r="D209" s="158" t="s">
        <v>72</v>
      </c>
      <c r="E209" s="168" t="s">
        <v>296</v>
      </c>
      <c r="F209" s="168" t="s">
        <v>297</v>
      </c>
      <c r="G209" s="12"/>
      <c r="H209" s="12"/>
      <c r="I209" s="160"/>
      <c r="J209" s="169">
        <f>BK209</f>
        <v>0</v>
      </c>
      <c r="K209" s="12"/>
      <c r="L209" s="157"/>
      <c r="M209" s="162"/>
      <c r="N209" s="163"/>
      <c r="O209" s="163"/>
      <c r="P209" s="164">
        <f>SUM(P210:P224)</f>
        <v>0</v>
      </c>
      <c r="Q209" s="163"/>
      <c r="R209" s="164">
        <f>SUM(R210:R224)</f>
        <v>36.782407599999999</v>
      </c>
      <c r="S209" s="163"/>
      <c r="T209" s="165">
        <f>SUM(T210:T224)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8" t="s">
        <v>155</v>
      </c>
      <c r="AT209" s="166" t="s">
        <v>72</v>
      </c>
      <c r="AU209" s="166" t="s">
        <v>83</v>
      </c>
      <c r="AY209" s="158" t="s">
        <v>128</v>
      </c>
      <c r="BK209" s="167">
        <f>SUM(BK210:BK224)</f>
        <v>0</v>
      </c>
    </row>
    <row r="210" s="2" customFormat="1" ht="14.4" customHeight="1">
      <c r="A210" s="36"/>
      <c r="B210" s="170"/>
      <c r="C210" s="171" t="s">
        <v>333</v>
      </c>
      <c r="D210" s="171" t="s">
        <v>131</v>
      </c>
      <c r="E210" s="172" t="s">
        <v>456</v>
      </c>
      <c r="F210" s="173" t="s">
        <v>457</v>
      </c>
      <c r="G210" s="174" t="s">
        <v>348</v>
      </c>
      <c r="H210" s="175">
        <v>2</v>
      </c>
      <c r="I210" s="176"/>
      <c r="J210" s="177">
        <f>ROUND(I210*H210,2)</f>
        <v>0</v>
      </c>
      <c r="K210" s="178"/>
      <c r="L210" s="37"/>
      <c r="M210" s="179" t="s">
        <v>1</v>
      </c>
      <c r="N210" s="180" t="s">
        <v>38</v>
      </c>
      <c r="O210" s="75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3" t="s">
        <v>135</v>
      </c>
      <c r="AT210" s="183" t="s">
        <v>131</v>
      </c>
      <c r="AU210" s="183" t="s">
        <v>140</v>
      </c>
      <c r="AY210" s="17" t="s">
        <v>128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7" t="s">
        <v>81</v>
      </c>
      <c r="BK210" s="184">
        <f>ROUND(I210*H210,2)</f>
        <v>0</v>
      </c>
      <c r="BL210" s="17" t="s">
        <v>135</v>
      </c>
      <c r="BM210" s="183" t="s">
        <v>458</v>
      </c>
    </row>
    <row r="211" s="2" customFormat="1" ht="14.4" customHeight="1">
      <c r="A211" s="36"/>
      <c r="B211" s="170"/>
      <c r="C211" s="171" t="s">
        <v>339</v>
      </c>
      <c r="D211" s="171" t="s">
        <v>131</v>
      </c>
      <c r="E211" s="172" t="s">
        <v>459</v>
      </c>
      <c r="F211" s="173" t="s">
        <v>460</v>
      </c>
      <c r="G211" s="174" t="s">
        <v>251</v>
      </c>
      <c r="H211" s="175">
        <v>5</v>
      </c>
      <c r="I211" s="176"/>
      <c r="J211" s="177">
        <f>ROUND(I211*H211,2)</f>
        <v>0</v>
      </c>
      <c r="K211" s="178"/>
      <c r="L211" s="37"/>
      <c r="M211" s="179" t="s">
        <v>1</v>
      </c>
      <c r="N211" s="180" t="s">
        <v>38</v>
      </c>
      <c r="O211" s="75"/>
      <c r="P211" s="181">
        <f>O211*H211</f>
        <v>0</v>
      </c>
      <c r="Q211" s="181">
        <v>1.0000000000000001E-05</v>
      </c>
      <c r="R211" s="181">
        <f>Q211*H211</f>
        <v>5.0000000000000002E-05</v>
      </c>
      <c r="S211" s="181">
        <v>0</v>
      </c>
      <c r="T211" s="182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3" t="s">
        <v>135</v>
      </c>
      <c r="AT211" s="183" t="s">
        <v>131</v>
      </c>
      <c r="AU211" s="183" t="s">
        <v>140</v>
      </c>
      <c r="AY211" s="17" t="s">
        <v>128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7" t="s">
        <v>81</v>
      </c>
      <c r="BK211" s="184">
        <f>ROUND(I211*H211,2)</f>
        <v>0</v>
      </c>
      <c r="BL211" s="17" t="s">
        <v>135</v>
      </c>
      <c r="BM211" s="183" t="s">
        <v>461</v>
      </c>
    </row>
    <row r="212" s="2" customFormat="1" ht="14.4" customHeight="1">
      <c r="A212" s="36"/>
      <c r="B212" s="170"/>
      <c r="C212" s="202" t="s">
        <v>345</v>
      </c>
      <c r="D212" s="202" t="s">
        <v>170</v>
      </c>
      <c r="E212" s="203" t="s">
        <v>462</v>
      </c>
      <c r="F212" s="204" t="s">
        <v>463</v>
      </c>
      <c r="G212" s="205" t="s">
        <v>251</v>
      </c>
      <c r="H212" s="206">
        <v>5</v>
      </c>
      <c r="I212" s="207"/>
      <c r="J212" s="208">
        <f>ROUND(I212*H212,2)</f>
        <v>0</v>
      </c>
      <c r="K212" s="209"/>
      <c r="L212" s="210"/>
      <c r="M212" s="211" t="s">
        <v>1</v>
      </c>
      <c r="N212" s="212" t="s">
        <v>38</v>
      </c>
      <c r="O212" s="75"/>
      <c r="P212" s="181">
        <f>O212*H212</f>
        <v>0</v>
      </c>
      <c r="Q212" s="181">
        <v>0.0045999999999999999</v>
      </c>
      <c r="R212" s="181">
        <f>Q212*H212</f>
        <v>0.023</v>
      </c>
      <c r="S212" s="181">
        <v>0</v>
      </c>
      <c r="T212" s="182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3" t="s">
        <v>169</v>
      </c>
      <c r="AT212" s="183" t="s">
        <v>170</v>
      </c>
      <c r="AU212" s="183" t="s">
        <v>140</v>
      </c>
      <c r="AY212" s="17" t="s">
        <v>128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7" t="s">
        <v>81</v>
      </c>
      <c r="BK212" s="184">
        <f>ROUND(I212*H212,2)</f>
        <v>0</v>
      </c>
      <c r="BL212" s="17" t="s">
        <v>135</v>
      </c>
      <c r="BM212" s="183" t="s">
        <v>464</v>
      </c>
    </row>
    <row r="213" s="2" customFormat="1" ht="14.4" customHeight="1">
      <c r="A213" s="36"/>
      <c r="B213" s="170"/>
      <c r="C213" s="171" t="s">
        <v>130</v>
      </c>
      <c r="D213" s="171" t="s">
        <v>131</v>
      </c>
      <c r="E213" s="172" t="s">
        <v>465</v>
      </c>
      <c r="F213" s="173" t="s">
        <v>466</v>
      </c>
      <c r="G213" s="174" t="s">
        <v>251</v>
      </c>
      <c r="H213" s="175">
        <v>60</v>
      </c>
      <c r="I213" s="176"/>
      <c r="J213" s="177">
        <f>ROUND(I213*H213,2)</f>
        <v>0</v>
      </c>
      <c r="K213" s="178"/>
      <c r="L213" s="37"/>
      <c r="M213" s="179" t="s">
        <v>1</v>
      </c>
      <c r="N213" s="180" t="s">
        <v>38</v>
      </c>
      <c r="O213" s="75"/>
      <c r="P213" s="181">
        <f>O213*H213</f>
        <v>0</v>
      </c>
      <c r="Q213" s="181">
        <v>2.0000000000000002E-05</v>
      </c>
      <c r="R213" s="181">
        <f>Q213*H213</f>
        <v>0.0012000000000000001</v>
      </c>
      <c r="S213" s="181">
        <v>0</v>
      </c>
      <c r="T213" s="182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3" t="s">
        <v>135</v>
      </c>
      <c r="AT213" s="183" t="s">
        <v>131</v>
      </c>
      <c r="AU213" s="183" t="s">
        <v>140</v>
      </c>
      <c r="AY213" s="17" t="s">
        <v>128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7" t="s">
        <v>81</v>
      </c>
      <c r="BK213" s="184">
        <f>ROUND(I213*H213,2)</f>
        <v>0</v>
      </c>
      <c r="BL213" s="17" t="s">
        <v>135</v>
      </c>
      <c r="BM213" s="183" t="s">
        <v>467</v>
      </c>
    </row>
    <row r="214" s="2" customFormat="1" ht="14.4" customHeight="1">
      <c r="A214" s="36"/>
      <c r="B214" s="170"/>
      <c r="C214" s="202" t="s">
        <v>468</v>
      </c>
      <c r="D214" s="202" t="s">
        <v>170</v>
      </c>
      <c r="E214" s="203" t="s">
        <v>469</v>
      </c>
      <c r="F214" s="204" t="s">
        <v>470</v>
      </c>
      <c r="G214" s="205" t="s">
        <v>251</v>
      </c>
      <c r="H214" s="206">
        <v>60</v>
      </c>
      <c r="I214" s="207"/>
      <c r="J214" s="208">
        <f>ROUND(I214*H214,2)</f>
        <v>0</v>
      </c>
      <c r="K214" s="209"/>
      <c r="L214" s="210"/>
      <c r="M214" s="211" t="s">
        <v>1</v>
      </c>
      <c r="N214" s="212" t="s">
        <v>38</v>
      </c>
      <c r="O214" s="75"/>
      <c r="P214" s="181">
        <f>O214*H214</f>
        <v>0</v>
      </c>
      <c r="Q214" s="181">
        <v>0.0114</v>
      </c>
      <c r="R214" s="181">
        <f>Q214*H214</f>
        <v>0.68400000000000005</v>
      </c>
      <c r="S214" s="181">
        <v>0</v>
      </c>
      <c r="T214" s="182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3" t="s">
        <v>169</v>
      </c>
      <c r="AT214" s="183" t="s">
        <v>170</v>
      </c>
      <c r="AU214" s="183" t="s">
        <v>140</v>
      </c>
      <c r="AY214" s="17" t="s">
        <v>128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17" t="s">
        <v>81</v>
      </c>
      <c r="BK214" s="184">
        <f>ROUND(I214*H214,2)</f>
        <v>0</v>
      </c>
      <c r="BL214" s="17" t="s">
        <v>135</v>
      </c>
      <c r="BM214" s="183" t="s">
        <v>471</v>
      </c>
    </row>
    <row r="215" s="2" customFormat="1" ht="14.4" customHeight="1">
      <c r="A215" s="36"/>
      <c r="B215" s="170"/>
      <c r="C215" s="171" t="s">
        <v>472</v>
      </c>
      <c r="D215" s="171" t="s">
        <v>131</v>
      </c>
      <c r="E215" s="172" t="s">
        <v>473</v>
      </c>
      <c r="F215" s="173" t="s">
        <v>474</v>
      </c>
      <c r="G215" s="174" t="s">
        <v>143</v>
      </c>
      <c r="H215" s="175">
        <v>18</v>
      </c>
      <c r="I215" s="176"/>
      <c r="J215" s="177">
        <f>ROUND(I215*H215,2)</f>
        <v>0</v>
      </c>
      <c r="K215" s="178"/>
      <c r="L215" s="37"/>
      <c r="M215" s="179" t="s">
        <v>1</v>
      </c>
      <c r="N215" s="180" t="s">
        <v>38</v>
      </c>
      <c r="O215" s="75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3" t="s">
        <v>135</v>
      </c>
      <c r="AT215" s="183" t="s">
        <v>131</v>
      </c>
      <c r="AU215" s="183" t="s">
        <v>140</v>
      </c>
      <c r="AY215" s="17" t="s">
        <v>128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7" t="s">
        <v>81</v>
      </c>
      <c r="BK215" s="184">
        <f>ROUND(I215*H215,2)</f>
        <v>0</v>
      </c>
      <c r="BL215" s="17" t="s">
        <v>135</v>
      </c>
      <c r="BM215" s="183" t="s">
        <v>475</v>
      </c>
    </row>
    <row r="216" s="2" customFormat="1" ht="14.4" customHeight="1">
      <c r="A216" s="36"/>
      <c r="B216" s="170"/>
      <c r="C216" s="202" t="s">
        <v>476</v>
      </c>
      <c r="D216" s="202" t="s">
        <v>170</v>
      </c>
      <c r="E216" s="203" t="s">
        <v>477</v>
      </c>
      <c r="F216" s="204" t="s">
        <v>478</v>
      </c>
      <c r="G216" s="205" t="s">
        <v>158</v>
      </c>
      <c r="H216" s="206">
        <v>36</v>
      </c>
      <c r="I216" s="207"/>
      <c r="J216" s="208">
        <f>ROUND(I216*H216,2)</f>
        <v>0</v>
      </c>
      <c r="K216" s="209"/>
      <c r="L216" s="210"/>
      <c r="M216" s="211" t="s">
        <v>1</v>
      </c>
      <c r="N216" s="212" t="s">
        <v>38</v>
      </c>
      <c r="O216" s="75"/>
      <c r="P216" s="181">
        <f>O216*H216</f>
        <v>0</v>
      </c>
      <c r="Q216" s="181">
        <v>1</v>
      </c>
      <c r="R216" s="181">
        <f>Q216*H216</f>
        <v>36</v>
      </c>
      <c r="S216" s="181">
        <v>0</v>
      </c>
      <c r="T216" s="182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3" t="s">
        <v>169</v>
      </c>
      <c r="AT216" s="183" t="s">
        <v>170</v>
      </c>
      <c r="AU216" s="183" t="s">
        <v>140</v>
      </c>
      <c r="AY216" s="17" t="s">
        <v>128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7" t="s">
        <v>81</v>
      </c>
      <c r="BK216" s="184">
        <f>ROUND(I216*H216,2)</f>
        <v>0</v>
      </c>
      <c r="BL216" s="17" t="s">
        <v>135</v>
      </c>
      <c r="BM216" s="183" t="s">
        <v>479</v>
      </c>
    </row>
    <row r="217" s="13" customFormat="1">
      <c r="A217" s="13"/>
      <c r="B217" s="185"/>
      <c r="C217" s="13"/>
      <c r="D217" s="186" t="s">
        <v>145</v>
      </c>
      <c r="E217" s="187" t="s">
        <v>1</v>
      </c>
      <c r="F217" s="188" t="s">
        <v>480</v>
      </c>
      <c r="G217" s="13"/>
      <c r="H217" s="189">
        <v>36</v>
      </c>
      <c r="I217" s="190"/>
      <c r="J217" s="13"/>
      <c r="K217" s="13"/>
      <c r="L217" s="185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7" t="s">
        <v>145</v>
      </c>
      <c r="AU217" s="187" t="s">
        <v>140</v>
      </c>
      <c r="AV217" s="13" t="s">
        <v>83</v>
      </c>
      <c r="AW217" s="13" t="s">
        <v>30</v>
      </c>
      <c r="AX217" s="13" t="s">
        <v>73</v>
      </c>
      <c r="AY217" s="187" t="s">
        <v>128</v>
      </c>
    </row>
    <row r="218" s="14" customFormat="1">
      <c r="A218" s="14"/>
      <c r="B218" s="194"/>
      <c r="C218" s="14"/>
      <c r="D218" s="186" t="s">
        <v>145</v>
      </c>
      <c r="E218" s="195" t="s">
        <v>1</v>
      </c>
      <c r="F218" s="196" t="s">
        <v>150</v>
      </c>
      <c r="G218" s="14"/>
      <c r="H218" s="197">
        <v>36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145</v>
      </c>
      <c r="AU218" s="195" t="s">
        <v>140</v>
      </c>
      <c r="AV218" s="14" t="s">
        <v>135</v>
      </c>
      <c r="AW218" s="14" t="s">
        <v>30</v>
      </c>
      <c r="AX218" s="14" t="s">
        <v>81</v>
      </c>
      <c r="AY218" s="195" t="s">
        <v>128</v>
      </c>
    </row>
    <row r="219" s="2" customFormat="1" ht="14.4" customHeight="1">
      <c r="A219" s="36"/>
      <c r="B219" s="170"/>
      <c r="C219" s="171" t="s">
        <v>481</v>
      </c>
      <c r="D219" s="171" t="s">
        <v>131</v>
      </c>
      <c r="E219" s="172" t="s">
        <v>482</v>
      </c>
      <c r="F219" s="173" t="s">
        <v>483</v>
      </c>
      <c r="G219" s="174" t="s">
        <v>143</v>
      </c>
      <c r="H219" s="175">
        <v>18</v>
      </c>
      <c r="I219" s="176"/>
      <c r="J219" s="177">
        <f>ROUND(I219*H219,2)</f>
        <v>0</v>
      </c>
      <c r="K219" s="178"/>
      <c r="L219" s="37"/>
      <c r="M219" s="179" t="s">
        <v>1</v>
      </c>
      <c r="N219" s="180" t="s">
        <v>38</v>
      </c>
      <c r="O219" s="75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3" t="s">
        <v>135</v>
      </c>
      <c r="AT219" s="183" t="s">
        <v>131</v>
      </c>
      <c r="AU219" s="183" t="s">
        <v>140</v>
      </c>
      <c r="AY219" s="17" t="s">
        <v>128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7" t="s">
        <v>81</v>
      </c>
      <c r="BK219" s="184">
        <f>ROUND(I219*H219,2)</f>
        <v>0</v>
      </c>
      <c r="BL219" s="17" t="s">
        <v>135</v>
      </c>
      <c r="BM219" s="183" t="s">
        <v>484</v>
      </c>
    </row>
    <row r="220" s="2" customFormat="1" ht="14.4" customHeight="1">
      <c r="A220" s="36"/>
      <c r="B220" s="170"/>
      <c r="C220" s="171" t="s">
        <v>485</v>
      </c>
      <c r="D220" s="171" t="s">
        <v>131</v>
      </c>
      <c r="E220" s="172" t="s">
        <v>486</v>
      </c>
      <c r="F220" s="173" t="s">
        <v>487</v>
      </c>
      <c r="G220" s="174" t="s">
        <v>143</v>
      </c>
      <c r="H220" s="175">
        <v>18</v>
      </c>
      <c r="I220" s="176"/>
      <c r="J220" s="177">
        <f>ROUND(I220*H220,2)</f>
        <v>0</v>
      </c>
      <c r="K220" s="178"/>
      <c r="L220" s="37"/>
      <c r="M220" s="179" t="s">
        <v>1</v>
      </c>
      <c r="N220" s="180" t="s">
        <v>38</v>
      </c>
      <c r="O220" s="75"/>
      <c r="P220" s="181">
        <f>O220*H220</f>
        <v>0</v>
      </c>
      <c r="Q220" s="181">
        <v>0</v>
      </c>
      <c r="R220" s="181">
        <f>Q220*H220</f>
        <v>0</v>
      </c>
      <c r="S220" s="181">
        <v>0</v>
      </c>
      <c r="T220" s="182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3" t="s">
        <v>135</v>
      </c>
      <c r="AT220" s="183" t="s">
        <v>131</v>
      </c>
      <c r="AU220" s="183" t="s">
        <v>140</v>
      </c>
      <c r="AY220" s="17" t="s">
        <v>128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7" t="s">
        <v>81</v>
      </c>
      <c r="BK220" s="184">
        <f>ROUND(I220*H220,2)</f>
        <v>0</v>
      </c>
      <c r="BL220" s="17" t="s">
        <v>135</v>
      </c>
      <c r="BM220" s="183" t="s">
        <v>488</v>
      </c>
    </row>
    <row r="221" s="2" customFormat="1" ht="14.4" customHeight="1">
      <c r="A221" s="36"/>
      <c r="B221" s="170"/>
      <c r="C221" s="171" t="s">
        <v>489</v>
      </c>
      <c r="D221" s="171" t="s">
        <v>131</v>
      </c>
      <c r="E221" s="172" t="s">
        <v>490</v>
      </c>
      <c r="F221" s="173" t="s">
        <v>491</v>
      </c>
      <c r="G221" s="174" t="s">
        <v>134</v>
      </c>
      <c r="H221" s="175">
        <v>112.36</v>
      </c>
      <c r="I221" s="176"/>
      <c r="J221" s="177">
        <f>ROUND(I221*H221,2)</f>
        <v>0</v>
      </c>
      <c r="K221" s="178"/>
      <c r="L221" s="37"/>
      <c r="M221" s="179" t="s">
        <v>1</v>
      </c>
      <c r="N221" s="180" t="s">
        <v>38</v>
      </c>
      <c r="O221" s="75"/>
      <c r="P221" s="181">
        <f>O221*H221</f>
        <v>0</v>
      </c>
      <c r="Q221" s="181">
        <v>0.00027</v>
      </c>
      <c r="R221" s="181">
        <f>Q221*H221</f>
        <v>0.030337200000000002</v>
      </c>
      <c r="S221" s="181">
        <v>0</v>
      </c>
      <c r="T221" s="182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3" t="s">
        <v>135</v>
      </c>
      <c r="AT221" s="183" t="s">
        <v>131</v>
      </c>
      <c r="AU221" s="183" t="s">
        <v>140</v>
      </c>
      <c r="AY221" s="17" t="s">
        <v>128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7" t="s">
        <v>81</v>
      </c>
      <c r="BK221" s="184">
        <f>ROUND(I221*H221,2)</f>
        <v>0</v>
      </c>
      <c r="BL221" s="17" t="s">
        <v>135</v>
      </c>
      <c r="BM221" s="183" t="s">
        <v>492</v>
      </c>
    </row>
    <row r="222" s="13" customFormat="1">
      <c r="A222" s="13"/>
      <c r="B222" s="185"/>
      <c r="C222" s="13"/>
      <c r="D222" s="186" t="s">
        <v>145</v>
      </c>
      <c r="E222" s="187" t="s">
        <v>1</v>
      </c>
      <c r="F222" s="188" t="s">
        <v>493</v>
      </c>
      <c r="G222" s="13"/>
      <c r="H222" s="189">
        <v>112.36</v>
      </c>
      <c r="I222" s="190"/>
      <c r="J222" s="13"/>
      <c r="K222" s="13"/>
      <c r="L222" s="185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7" t="s">
        <v>145</v>
      </c>
      <c r="AU222" s="187" t="s">
        <v>140</v>
      </c>
      <c r="AV222" s="13" t="s">
        <v>83</v>
      </c>
      <c r="AW222" s="13" t="s">
        <v>30</v>
      </c>
      <c r="AX222" s="13" t="s">
        <v>73</v>
      </c>
      <c r="AY222" s="187" t="s">
        <v>128</v>
      </c>
    </row>
    <row r="223" s="14" customFormat="1">
      <c r="A223" s="14"/>
      <c r="B223" s="194"/>
      <c r="C223" s="14"/>
      <c r="D223" s="186" t="s">
        <v>145</v>
      </c>
      <c r="E223" s="195" t="s">
        <v>1</v>
      </c>
      <c r="F223" s="196" t="s">
        <v>150</v>
      </c>
      <c r="G223" s="14"/>
      <c r="H223" s="197">
        <v>112.36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145</v>
      </c>
      <c r="AU223" s="195" t="s">
        <v>140</v>
      </c>
      <c r="AV223" s="14" t="s">
        <v>135</v>
      </c>
      <c r="AW223" s="14" t="s">
        <v>30</v>
      </c>
      <c r="AX223" s="14" t="s">
        <v>81</v>
      </c>
      <c r="AY223" s="195" t="s">
        <v>128</v>
      </c>
    </row>
    <row r="224" s="2" customFormat="1" ht="14.4" customHeight="1">
      <c r="A224" s="36"/>
      <c r="B224" s="170"/>
      <c r="C224" s="202" t="s">
        <v>494</v>
      </c>
      <c r="D224" s="202" t="s">
        <v>170</v>
      </c>
      <c r="E224" s="203" t="s">
        <v>495</v>
      </c>
      <c r="F224" s="204" t="s">
        <v>496</v>
      </c>
      <c r="G224" s="205" t="s">
        <v>134</v>
      </c>
      <c r="H224" s="206">
        <v>112.36</v>
      </c>
      <c r="I224" s="207"/>
      <c r="J224" s="208">
        <f>ROUND(I224*H224,2)</f>
        <v>0</v>
      </c>
      <c r="K224" s="209"/>
      <c r="L224" s="210"/>
      <c r="M224" s="218" t="s">
        <v>1</v>
      </c>
      <c r="N224" s="219" t="s">
        <v>38</v>
      </c>
      <c r="O224" s="215"/>
      <c r="P224" s="216">
        <f>O224*H224</f>
        <v>0</v>
      </c>
      <c r="Q224" s="216">
        <v>0.00038999999999999999</v>
      </c>
      <c r="R224" s="216">
        <f>Q224*H224</f>
        <v>0.043820400000000002</v>
      </c>
      <c r="S224" s="216">
        <v>0</v>
      </c>
      <c r="T224" s="217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3" t="s">
        <v>169</v>
      </c>
      <c r="AT224" s="183" t="s">
        <v>170</v>
      </c>
      <c r="AU224" s="183" t="s">
        <v>140</v>
      </c>
      <c r="AY224" s="17" t="s">
        <v>128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7" t="s">
        <v>81</v>
      </c>
      <c r="BK224" s="184">
        <f>ROUND(I224*H224,2)</f>
        <v>0</v>
      </c>
      <c r="BL224" s="17" t="s">
        <v>135</v>
      </c>
      <c r="BM224" s="183" t="s">
        <v>497</v>
      </c>
    </row>
    <row r="225" s="2" customFormat="1" ht="6.96" customHeight="1">
      <c r="A225" s="36"/>
      <c r="B225" s="58"/>
      <c r="C225" s="59"/>
      <c r="D225" s="59"/>
      <c r="E225" s="59"/>
      <c r="F225" s="59"/>
      <c r="G225" s="59"/>
      <c r="H225" s="59"/>
      <c r="I225" s="59"/>
      <c r="J225" s="59"/>
      <c r="K225" s="59"/>
      <c r="L225" s="37"/>
      <c r="M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</row>
  </sheetData>
  <autoFilter ref="C127:K22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90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9" t="str">
        <f>'Rekapitulace stavby'!K6</f>
        <v>Chodník Nová Ves-Ouholice-Vepřek-lávka Bakovský potok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91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498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31. 7. 2019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ROUND(J117,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ROUND((SUM(BE117:BE119)),  2)</f>
        <v>0</v>
      </c>
      <c r="G33" s="36"/>
      <c r="H33" s="36"/>
      <c r="I33" s="126">
        <v>0.20999999999999999</v>
      </c>
      <c r="J33" s="125">
        <f>ROUND(((SUM(BE117:BE119))*I33),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ROUND((SUM(BF117:BF119)),  2)</f>
        <v>0</v>
      </c>
      <c r="G34" s="36"/>
      <c r="H34" s="36"/>
      <c r="I34" s="126">
        <v>0.14999999999999999</v>
      </c>
      <c r="J34" s="125">
        <f>ROUND(((SUM(BF117:BF119))*I34),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ROUND((SUM(BG117:BG119)),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ROUND((SUM(BH117:BH119)),  2)</f>
        <v>0</v>
      </c>
      <c r="G36" s="36"/>
      <c r="H36" s="36"/>
      <c r="I36" s="126">
        <v>0.14999999999999999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ROUND((SUM(BI117:BI119)),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9" t="str">
        <f>E7</f>
        <v>Chodník Nová Ves-Ouholice-Vepřek-lávka Bakovský potok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201 - Lávka přes Bakovský potok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31. 7. 2019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94</v>
      </c>
      <c r="D94" s="127"/>
      <c r="E94" s="127"/>
      <c r="F94" s="127"/>
      <c r="G94" s="127"/>
      <c r="H94" s="127"/>
      <c r="I94" s="127"/>
      <c r="J94" s="136" t="s">
        <v>95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96</v>
      </c>
      <c r="D96" s="36"/>
      <c r="E96" s="36"/>
      <c r="F96" s="36"/>
      <c r="G96" s="36"/>
      <c r="H96" s="36"/>
      <c r="I96" s="36"/>
      <c r="J96" s="94">
        <f>J117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97</v>
      </c>
    </row>
    <row r="97" s="9" customFormat="1" ht="24.96" customHeight="1">
      <c r="A97" s="9"/>
      <c r="B97" s="138"/>
      <c r="C97" s="9"/>
      <c r="D97" s="139" t="s">
        <v>98</v>
      </c>
      <c r="E97" s="140"/>
      <c r="F97" s="140"/>
      <c r="G97" s="140"/>
      <c r="H97" s="140"/>
      <c r="I97" s="140"/>
      <c r="J97" s="141">
        <f>J118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113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6"/>
      <c r="D107" s="36"/>
      <c r="E107" s="119" t="str">
        <f>E7</f>
        <v>Chodník Nová Ves-Ouholice-Vepřek-lávka Bakovský potok</v>
      </c>
      <c r="F107" s="30"/>
      <c r="G107" s="30"/>
      <c r="H107" s="30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91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6"/>
      <c r="D109" s="36"/>
      <c r="E109" s="65" t="str">
        <f>E9</f>
        <v>SO 201 - Lávka přes Bakovský potok</v>
      </c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6"/>
      <c r="E111" s="36"/>
      <c r="F111" s="25" t="str">
        <f>F12</f>
        <v xml:space="preserve"> </v>
      </c>
      <c r="G111" s="36"/>
      <c r="H111" s="36"/>
      <c r="I111" s="30" t="s">
        <v>22</v>
      </c>
      <c r="J111" s="67" t="str">
        <f>IF(J12="","",J12)</f>
        <v>31. 7. 2019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6"/>
      <c r="E113" s="36"/>
      <c r="F113" s="25" t="str">
        <f>E15</f>
        <v xml:space="preserve"> </v>
      </c>
      <c r="G113" s="36"/>
      <c r="H113" s="36"/>
      <c r="I113" s="30" t="s">
        <v>29</v>
      </c>
      <c r="J113" s="34" t="str">
        <f>E21</f>
        <v xml:space="preserve"> 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6"/>
      <c r="E114" s="36"/>
      <c r="F114" s="25" t="str">
        <f>IF(E18="","",E18)</f>
        <v>Vyplň údaj</v>
      </c>
      <c r="G114" s="36"/>
      <c r="H114" s="36"/>
      <c r="I114" s="30" t="s">
        <v>31</v>
      </c>
      <c r="J114" s="34" t="str">
        <f>E24</f>
        <v xml:space="preserve"> 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46"/>
      <c r="B116" s="147"/>
      <c r="C116" s="148" t="s">
        <v>114</v>
      </c>
      <c r="D116" s="149" t="s">
        <v>58</v>
      </c>
      <c r="E116" s="149" t="s">
        <v>54</v>
      </c>
      <c r="F116" s="149" t="s">
        <v>55</v>
      </c>
      <c r="G116" s="149" t="s">
        <v>115</v>
      </c>
      <c r="H116" s="149" t="s">
        <v>116</v>
      </c>
      <c r="I116" s="149" t="s">
        <v>117</v>
      </c>
      <c r="J116" s="150" t="s">
        <v>95</v>
      </c>
      <c r="K116" s="151" t="s">
        <v>118</v>
      </c>
      <c r="L116" s="152"/>
      <c r="M116" s="84" t="s">
        <v>1</v>
      </c>
      <c r="N116" s="85" t="s">
        <v>37</v>
      </c>
      <c r="O116" s="85" t="s">
        <v>119</v>
      </c>
      <c r="P116" s="85" t="s">
        <v>120</v>
      </c>
      <c r="Q116" s="85" t="s">
        <v>121</v>
      </c>
      <c r="R116" s="85" t="s">
        <v>122</v>
      </c>
      <c r="S116" s="85" t="s">
        <v>123</v>
      </c>
      <c r="T116" s="86" t="s">
        <v>124</v>
      </c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</row>
    <row r="117" s="2" customFormat="1" ht="22.8" customHeight="1">
      <c r="A117" s="36"/>
      <c r="B117" s="37"/>
      <c r="C117" s="91" t="s">
        <v>125</v>
      </c>
      <c r="D117" s="36"/>
      <c r="E117" s="36"/>
      <c r="F117" s="36"/>
      <c r="G117" s="36"/>
      <c r="H117" s="36"/>
      <c r="I117" s="36"/>
      <c r="J117" s="153">
        <f>BK117</f>
        <v>0</v>
      </c>
      <c r="K117" s="36"/>
      <c r="L117" s="37"/>
      <c r="M117" s="87"/>
      <c r="N117" s="71"/>
      <c r="O117" s="88"/>
      <c r="P117" s="154">
        <f>P118</f>
        <v>0</v>
      </c>
      <c r="Q117" s="88"/>
      <c r="R117" s="154">
        <f>R118</f>
        <v>0</v>
      </c>
      <c r="S117" s="88"/>
      <c r="T117" s="155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7" t="s">
        <v>72</v>
      </c>
      <c r="AU117" s="17" t="s">
        <v>97</v>
      </c>
      <c r="BK117" s="156">
        <f>BK118</f>
        <v>0</v>
      </c>
    </row>
    <row r="118" s="12" customFormat="1" ht="25.92" customHeight="1">
      <c r="A118" s="12"/>
      <c r="B118" s="157"/>
      <c r="C118" s="12"/>
      <c r="D118" s="158" t="s">
        <v>72</v>
      </c>
      <c r="E118" s="159" t="s">
        <v>126</v>
      </c>
      <c r="F118" s="159" t="s">
        <v>127</v>
      </c>
      <c r="G118" s="12"/>
      <c r="H118" s="12"/>
      <c r="I118" s="160"/>
      <c r="J118" s="161">
        <f>BK118</f>
        <v>0</v>
      </c>
      <c r="K118" s="12"/>
      <c r="L118" s="157"/>
      <c r="M118" s="162"/>
      <c r="N118" s="163"/>
      <c r="O118" s="163"/>
      <c r="P118" s="164">
        <f>P119</f>
        <v>0</v>
      </c>
      <c r="Q118" s="163"/>
      <c r="R118" s="164">
        <f>R119</f>
        <v>0</v>
      </c>
      <c r="S118" s="163"/>
      <c r="T118" s="165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8" t="s">
        <v>81</v>
      </c>
      <c r="AT118" s="166" t="s">
        <v>72</v>
      </c>
      <c r="AU118" s="166" t="s">
        <v>73</v>
      </c>
      <c r="AY118" s="158" t="s">
        <v>128</v>
      </c>
      <c r="BK118" s="167">
        <f>BK119</f>
        <v>0</v>
      </c>
    </row>
    <row r="119" s="2" customFormat="1" ht="14.4" customHeight="1">
      <c r="A119" s="36"/>
      <c r="B119" s="170"/>
      <c r="C119" s="171" t="s">
        <v>81</v>
      </c>
      <c r="D119" s="171" t="s">
        <v>131</v>
      </c>
      <c r="E119" s="172" t="s">
        <v>499</v>
      </c>
      <c r="F119" s="173" t="s">
        <v>500</v>
      </c>
      <c r="G119" s="174" t="s">
        <v>330</v>
      </c>
      <c r="H119" s="175">
        <v>1</v>
      </c>
      <c r="I119" s="176"/>
      <c r="J119" s="177">
        <f>ROUND(I119*H119,2)</f>
        <v>0</v>
      </c>
      <c r="K119" s="178"/>
      <c r="L119" s="37"/>
      <c r="M119" s="213" t="s">
        <v>1</v>
      </c>
      <c r="N119" s="214" t="s">
        <v>38</v>
      </c>
      <c r="O119" s="215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3" t="s">
        <v>135</v>
      </c>
      <c r="AT119" s="183" t="s">
        <v>131</v>
      </c>
      <c r="AU119" s="183" t="s">
        <v>81</v>
      </c>
      <c r="AY119" s="17" t="s">
        <v>128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7" t="s">
        <v>81</v>
      </c>
      <c r="BK119" s="184">
        <f>ROUND(I119*H119,2)</f>
        <v>0</v>
      </c>
      <c r="BL119" s="17" t="s">
        <v>135</v>
      </c>
      <c r="BM119" s="183" t="s">
        <v>501</v>
      </c>
    </row>
    <row r="120" s="2" customFormat="1" ht="6.96" customHeight="1">
      <c r="A120" s="36"/>
      <c r="B120" s="58"/>
      <c r="C120" s="59"/>
      <c r="D120" s="59"/>
      <c r="E120" s="59"/>
      <c r="F120" s="59"/>
      <c r="G120" s="59"/>
      <c r="H120" s="59"/>
      <c r="I120" s="59"/>
      <c r="J120" s="59"/>
      <c r="K120" s="59"/>
      <c r="L120" s="37"/>
      <c r="M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</sheetData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DESKTOP-9F8OPBB\MSI</dc:creator>
  <cp:lastModifiedBy>DESKTOP-9F8OPBB\MSI</cp:lastModifiedBy>
  <dcterms:created xsi:type="dcterms:W3CDTF">2021-02-05T08:39:49Z</dcterms:created>
  <dcterms:modified xsi:type="dcterms:W3CDTF">2021-02-05T08:39:53Z</dcterms:modified>
</cp:coreProperties>
</file>